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Min-Max" sheetId="2" state="visible" r:id="rId2"/>
    <sheet xmlns:r="http://schemas.openxmlformats.org/officeDocument/2006/relationships" name="Kanban" sheetId="3" state="visible" r:id="rId3"/>
    <sheet xmlns:r="http://schemas.openxmlformats.org/officeDocument/2006/relationships" name="Turnover" sheetId="4" state="visible" r:id="rId4"/>
    <sheet xmlns:r="http://schemas.openxmlformats.org/officeDocument/2006/relationships" name="Method" sheetId="5" state="visible" r:id="rId5"/>
  </sheets>
  <definedNames>
    <definedName name="_xlnm._FilterDatabase" localSheetId="1" hidden="1">'Min-Max'!$A$4:$AD$504</definedName>
    <definedName name="_xlnm.Print_Titles" localSheetId="1">'Min-Max'!$1:$4</definedName>
    <definedName name="_xlnm._FilterDatabase" localSheetId="2" hidden="1">'Kanban'!$A$4:$O$504</definedName>
    <definedName name="_xlnm.Print_Titles" localSheetId="2">'Kanban'!$1:$4</definedName>
    <definedName name="_xlnm._FilterDatabase" localSheetId="3" hidden="1">'Turnover'!$A$4:$O$504</definedName>
    <definedName name="_xlnm.Print_Titles" localSheetId="3">'Turnover'!$1:$4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####;[Red]-#,##0.####;0"/>
  </numFmts>
  <fonts count="6">
    <font>
      <name val="Calibri"/>
      <family val="2"/>
      <color theme="1"/>
      <sz val="11"/>
      <scheme val="minor"/>
    </font>
    <font>
      <b val="1"/>
      <color rgb="0017365D"/>
      <sz val="12"/>
    </font>
    <font>
      <b val="1"/>
      <color rgb="0017365D"/>
      <sz val="16"/>
    </font>
    <font>
      <i val="1"/>
      <color rgb="00555555"/>
      <sz val="10"/>
    </font>
    <font>
      <b val="1"/>
      <color rgb="00FFFFFF"/>
    </font>
    <font>
      <b val="1"/>
      <color rgb="0017365D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49" fontId="0" fillId="3" borderId="0" pivotButton="0" quotePrefix="0" xfId="0"/>
    <xf numFmtId="164" fontId="0" fillId="3" borderId="0" pivotButton="0" quotePrefix="0" xfId="0"/>
    <xf numFmtId="164" fontId="0" fillId="4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inventorybuffercalculator.com</author>
  </authors>
  <commentList>
    <comment ref="B2" authorId="0" shapeId="0">
      <text>
        <t>Flag when DIO is above this threshold; positive stock with zero COGS is always flagged.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0" customWidth="1" min="2" max="2"/>
  </cols>
  <sheetData>
    <row r="1" ht="32" customHeight="1">
      <c r="A1" s="1" t="inlineStr">
        <is>
          <t>Inventory policy Excel template</t>
        </is>
      </c>
      <c r="B1" s="2" t="inlineStr">
        <is>
          <t>made with inventorybuffercalculator.com | No macros, external links or uploads</t>
        </is>
      </c>
    </row>
    <row r="2" ht="47" customHeight="1">
      <c r="A2" s="1" t="inlineStr">
        <is>
          <t>Start here</t>
        </is>
      </c>
      <c r="B2" s="2" t="inlineStr">
        <is>
          <t>Five sheets: Start, Min-Max, Kanban, Turnover and Method. Each calculator has 500 preformatted input rows, including a web worked example and ten fictional items.</t>
        </is>
      </c>
    </row>
    <row r="3" ht="47" customHeight="1">
      <c r="A3" s="1" t="inlineStr">
        <is>
          <t>Units</t>
        </is>
      </c>
      <c r="B3" s="2" t="inlineStr">
        <is>
          <t>Use one unit per item and consistent demand / lead-time days (calendar or working days). COGS and inventory must use the same valuation currency and basis.</t>
        </is>
      </c>
    </row>
    <row r="4" ht="47" customHeight="1">
      <c r="A4" s="1" t="inlineStr">
        <is>
          <t>Inputs and formulas</t>
        </is>
      </c>
      <c r="B4" s="2" t="inlineStr">
        <is>
          <t>Yellow cells are inputs. White cells are formulas. Do not paste whole exports over formula columns. Clear example INPUT cells only, then paste values into the same input columns.</t>
        </is>
      </c>
    </row>
    <row r="5" ht="47" customHeight="1">
      <c r="A5" s="1" t="inlineStr">
        <is>
          <t>Min-Max</t>
        </is>
      </c>
      <c r="B5" s="2" t="inlineStr">
        <is>
          <t>A:Q inputs; R:AC results; hidden AD is the rounding helper. Choose Entered or Statistical safety, and Entered, EOQ or Review quantity. Fill only the chosen basis. Optional on-order, backorder, MOQ and multiple blanks mean zero. On hand is required.</t>
        </is>
      </c>
    </row>
    <row r="6" ht="47" customHeight="1">
      <c r="A6" s="1" t="inlineStr">
        <is>
          <t>Kanban</t>
        </is>
      </c>
      <c r="B6" s="2" t="inlineStr">
        <is>
          <t>A:F inputs; G:O results. Blank review days and safety factor mean zero. Container quantity must be positive. Average inventory is a half-full-loop illustration, not measured warehouse on hand.</t>
        </is>
      </c>
    </row>
    <row r="7" ht="47" customHeight="1">
      <c r="A7" s="1" t="inlineStr">
        <is>
          <t>Turnover</t>
        </is>
      </c>
      <c r="B7" s="2" t="inlineStr">
        <is>
          <t>A:G inputs; H:O results. Set the slow-mover DIO threshold in Turnover!B2. Enter opening AND closing values OR one average; leave the unused basis blank. Carrying rate blank means no cost estimate, not zero cost.</t>
        </is>
      </c>
    </row>
    <row r="8" ht="47" customHeight="1">
      <c r="A8" s="1" t="inlineStr">
        <is>
          <t>Percentages</t>
        </is>
      </c>
      <c r="B8" s="2" t="inlineStr">
        <is>
          <t>Enter 95 for a 95% cycle service level, 20 for 20% kanban safety and 25 for a 25% carrying rate. Statistical service is restricted to 50-99.9%. The service level is not a fill-rate promise.</t>
        </is>
      </c>
    </row>
    <row r="9" ht="47" customHeight="1">
      <c r="A9" s="1" t="inlineStr">
        <is>
          <t>Sorting</t>
        </is>
      </c>
      <c r="B9" s="2" t="inlineStr">
        <is>
          <t>Use the filter arrows and sort the entire table, including the hidden Min-Max AD column. Never sort input columns alone or cut/move isolated formula cells. Rows are independent; no SKU matching is performed.</t>
        </is>
      </c>
    </row>
    <row r="10" ht="47" customHeight="1">
      <c r="A10" s="1" t="inlineStr">
        <is>
          <t>Identifiers</t>
        </is>
      </c>
      <c r="B10" s="2" t="inlineStr">
        <is>
          <t>Item input cells are Text to retain leading zeros. Paste identifiers as text. All supplied names and example items are invented.</t>
        </is>
      </c>
    </row>
    <row r="11" ht="47" customHeight="1">
      <c r="A11" s="1" t="inlineStr">
        <is>
          <t>Dates and usage</t>
        </is>
      </c>
      <c r="B11" s="2" t="inlineStr">
        <is>
          <t>These policies calculate quantities and ratios, not release dates or a time-phased replenishment plan. No demand history is calculated. Enter daily demand consistently; EOQ uses daily demand times 365.</t>
        </is>
      </c>
    </row>
    <row r="12" ht="47" customHeight="1">
      <c r="A12" s="1" t="inlineStr">
        <is>
          <t>Compatibility</t>
        </is>
      </c>
      <c r="B12" s="2" t="inlineStr">
        <is>
          <t>Uses IF, IFERROR, COUNT, NORM.S.INV, SQRT, ROUND and ROUNDUP. No LET, LAMBDA, XLOOKUP or FILTER. Excel 2010+, LibreOffice Calc and Google Sheets support these functions. Recalculate on open; a static preview may show empty caches.</t>
        </is>
      </c>
    </row>
    <row r="13" ht="47" customHeight="1">
      <c r="A13" s="1" t="inlineStr">
        <is>
          <t>Review results</t>
        </is>
      </c>
      <c r="B13" s="2" t="inlineStr">
        <is>
          <t>Data validation helps typing; pasting can bypass it. Read Input status before using a row. Blank or invalid rows return no results. Review every suggested purchase; rounding can put stock above max.</t>
        </is>
      </c>
    </row>
    <row r="14" ht="47" customHeight="1">
      <c r="A14" s="1" t="inlineStr">
        <is>
          <t>Boundaries</t>
        </is>
      </c>
      <c r="B14" s="2" t="inlineStr">
        <is>
          <t>Inclusive min / DIO comparisons and quantity ceilings allow up to four floating-point ulps, capped at 1e-9, matching the web tools. Display formats round to four decimals without rounding the underlying values.</t>
        </is>
      </c>
    </row>
    <row r="15" ht="47" customHeight="1">
      <c r="A15" s="1" t="inlineStr">
        <is>
          <t>Statistical precision</t>
        </is>
      </c>
      <c r="B15" s="2" t="inlineStr">
        <is>
          <t>NORM.S.INV and the web inverse-normal approximation can differ slightly; verification uses a small numeric tolerance, with cards and pack-rounded orders checked separately.</t>
        </is>
      </c>
    </row>
    <row r="16" ht="47" customHeight="1">
      <c r="A16" s="1" t="inlineStr">
        <is>
          <t>Paid checkup</t>
        </is>
      </c>
      <c r="B16" s="2" t="inlineStr">
        <is>
          <t>For ABC/XYZ, excess, safety stock and data exceptions across your inventory, visit inventorybuffercalculator.com and see the sample checkup report. No data is uploaded by this workbook.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504"/>
  <sheetViews>
    <sheetView zoomScale="8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54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hidden="1" width="20" customWidth="1" min="30" max="30"/>
  </cols>
  <sheetData>
    <row r="1" ht="28" customHeight="1">
      <c r="A1" s="3" t="inlineStr">
        <is>
          <t>Min-Max | made with inventorybuffercalculator.com</t>
        </is>
      </c>
    </row>
    <row r="2">
      <c r="A2" t="inlineStr">
        <is>
          <t>Methods: Entered / Statistical safety; Entered / EOQ / Review quantity. Clear unused basis cells. Service level 95 means 95%.</t>
        </is>
      </c>
    </row>
    <row r="3">
      <c r="A3" s="4" t="inlineStr">
        <is>
          <t>Yellow = inputs. White = formulas. Clear examples using Delete in input columns only. Sort the ENTIRE table, including hidden helpers.</t>
        </is>
      </c>
    </row>
    <row r="4" ht="44" customHeight="1">
      <c r="A4" s="5" t="inlineStr">
        <is>
          <t>Item</t>
        </is>
      </c>
      <c r="B4" s="5" t="inlineStr">
        <is>
          <t>Daily demand</t>
        </is>
      </c>
      <c r="C4" s="5" t="inlineStr">
        <is>
          <t>Lead time (days)</t>
        </is>
      </c>
      <c r="D4" s="5" t="inlineStr">
        <is>
          <t>Safety method</t>
        </is>
      </c>
      <c r="E4" s="5" t="inlineStr">
        <is>
          <t>Entered safety stock</t>
        </is>
      </c>
      <c r="F4" s="5" t="inlineStr">
        <is>
          <t>Sigma daily</t>
        </is>
      </c>
      <c r="G4" s="5" t="inlineStr">
        <is>
          <t>Service level (%)</t>
        </is>
      </c>
      <c r="H4" s="5" t="inlineStr">
        <is>
          <t>Quantity method</t>
        </is>
      </c>
      <c r="I4" s="5" t="inlineStr">
        <is>
          <t>Entered order qty</t>
        </is>
      </c>
      <c r="J4" s="5" t="inlineStr">
        <is>
          <t>EOQ cost per order</t>
        </is>
      </c>
      <c r="K4" s="5" t="inlineStr">
        <is>
          <t>EOQ annual holding / unit</t>
        </is>
      </c>
      <c r="L4" s="5" t="inlineStr">
        <is>
          <t>Review days</t>
        </is>
      </c>
      <c r="M4" s="5" t="inlineStr">
        <is>
          <t>On hand</t>
        </is>
      </c>
      <c r="N4" s="5" t="inlineStr">
        <is>
          <t>On order</t>
        </is>
      </c>
      <c r="O4" s="5" t="inlineStr">
        <is>
          <t>Backorders</t>
        </is>
      </c>
      <c r="P4" s="5" t="inlineStr">
        <is>
          <t>MOQ</t>
        </is>
      </c>
      <c r="Q4" s="5" t="inlineStr">
        <is>
          <t>Order multiple</t>
        </is>
      </c>
      <c r="R4" s="5" t="inlineStr">
        <is>
          <t>Input status</t>
        </is>
      </c>
      <c r="S4" s="5" t="inlineStr">
        <is>
          <t>z-score</t>
        </is>
      </c>
      <c r="T4" s="5" t="inlineStr">
        <is>
          <t>Safety stock used</t>
        </is>
      </c>
      <c r="U4" s="5" t="inlineStr">
        <is>
          <t>Annual demand (365 days)</t>
        </is>
      </c>
      <c r="V4" s="5" t="inlineStr">
        <is>
          <t>Policy order qty</t>
        </is>
      </c>
      <c r="W4" s="5" t="inlineStr">
        <is>
          <t>Min / reorder point</t>
        </is>
      </c>
      <c r="X4" s="5" t="inlineStr">
        <is>
          <t>Max</t>
        </is>
      </c>
      <c r="Y4" s="5" t="inlineStr">
        <is>
          <t>Inventory position</t>
        </is>
      </c>
      <c r="Z4" s="5" t="inlineStr">
        <is>
          <t>At / below min?</t>
        </is>
      </c>
      <c r="AA4" s="5" t="inlineStr">
        <is>
          <t>Unrounded order</t>
        </is>
      </c>
      <c r="AB4" s="5" t="inlineStr">
        <is>
          <t>Suggested order</t>
        </is>
      </c>
      <c r="AC4" s="5" t="inlineStr">
        <is>
          <t>Position after order</t>
        </is>
      </c>
      <c r="AD4" s="5" t="inlineStr">
        <is>
          <t>Order / multiple (helper)</t>
        </is>
      </c>
    </row>
    <row r="5">
      <c r="A5" s="6" t="inlineStr">
        <is>
          <t>WEB-EXAMPLE</t>
        </is>
      </c>
      <c r="B5" s="7" t="n">
        <v>40</v>
      </c>
      <c r="C5" s="7" t="n">
        <v>5</v>
      </c>
      <c r="D5" s="7" t="inlineStr">
        <is>
          <t>Entered</t>
        </is>
      </c>
      <c r="E5" s="7" t="n">
        <v>60</v>
      </c>
      <c r="F5" s="7" t="n"/>
      <c r="G5" s="7" t="n"/>
      <c r="H5" s="7" t="inlineStr">
        <is>
          <t>Entered</t>
        </is>
      </c>
      <c r="I5" s="7" t="n">
        <v>200</v>
      </c>
      <c r="J5" s="7" t="n"/>
      <c r="K5" s="7" t="n"/>
      <c r="L5" s="7" t="n"/>
      <c r="M5" s="7" t="n">
        <v>180</v>
      </c>
      <c r="N5" s="7" t="n">
        <v>50</v>
      </c>
      <c r="O5" s="7" t="n">
        <v>10</v>
      </c>
      <c r="P5" s="7" t="n">
        <v>100</v>
      </c>
      <c r="Q5" s="7" t="n">
        <v>50</v>
      </c>
      <c r="R5" s="8">
        <f>IF(COUNTA(A5:Q5)=0,"",IF(TRIM(A5&amp;"")="","Item required",IFERROR(IF(NOT(AND(COUNT(B5:C5,M5)=3,MIN(B5:C5,M5)&gt;=0,COUNT(N5:Q5)=COUNTA(N5:Q5),MIN(N5:Q5)&gt;=0)),"Enter nonnegative numbers for demand, days and stock",IF(NOT(OR(AND(D5="Entered",COUNT(E5)=1,E5&gt;=0,COUNTA(F5:G5)=0),AND(D5="Statistical",E5="",COUNT(F5:G5)=2,F5&gt;=0,G5&gt;=50,G5&lt;=99.9))),"Choose entered safety OR sigma and service (50-99.9%)",IF(NOT(OR(AND(H5="Entered",COUNT(I5)=1,I5&gt;=0,COUNTA(J5:L5)=0),AND(H5="EOQ",I5="",L5="",COUNT(J5:K5)=2,MIN(J5:K5)&gt;0),AND(H5="Review",COUNT(L5)=1,L5&gt;=0,COUNTA(I5:K5)=0))),"Choose one quantity basis; EOQ costs must be positive",IF(IF(H5="EOQ",IF(B5=0,TRUE,SQRT(2*(B5*365)*J5/K5)&gt;0),TRUE),"Ready","Calculated EOQ outside numeric range; rescale")))),"Check inputs / numeric range")))</f>
        <v/>
      </c>
      <c r="S5" s="8">
        <f>IF(R5&lt;&gt;"Ready","",IFERROR(IF(D5="Statistical",IF(G5=50,0,MAX(0,_xlfn.NORM.S.INV(G5/100))),""),""))</f>
        <v/>
      </c>
      <c r="T5" s="8">
        <f>IF(R5&lt;&gt;"Ready","",IFERROR(IF(D5="Entered",E5,S5*F5*SQRT(C5)),""))</f>
        <v/>
      </c>
      <c r="U5" s="8">
        <f>IF(R5&lt;&gt;"Ready","",IFERROR(B5*365,""))</f>
        <v/>
      </c>
      <c r="V5" s="8">
        <f>IF(R5&lt;&gt;"Ready","",IFERROR(IF(H5="Entered",I5,IF(H5="Review",B5*L5,IF(U5=0,0,SQRT(2*U5*J5/K5)))),""))</f>
        <v/>
      </c>
      <c r="W5" s="8">
        <f>IF(R5&lt;&gt;"Ready","",IFERROR(B5*C5+T5,""))</f>
        <v/>
      </c>
      <c r="X5" s="8">
        <f>IF(R5&lt;&gt;"Ready","",IFERROR(W5+V5,""))</f>
        <v/>
      </c>
      <c r="Y5" s="8">
        <f>IF(R5&lt;&gt;"Ready","",IFERROR(M5+N(N5)-N(O5),""))</f>
        <v/>
      </c>
      <c r="Z5" s="8">
        <f>IF(R5&lt;&gt;"Ready","",IFERROR(IF(OR(Y5&lt;=W5,Y5-W5&lt;=MIN(8.881784197001252E-16*MAX(ABS(Y5),ABS(W5)),1E-9)),"Yes","No"),""))</f>
        <v/>
      </c>
      <c r="AA5" s="8">
        <f>IF(R5&lt;&gt;"Ready","",IFERROR(IF(AND(Z5="Yes",NOT(OR(X5&lt;=Y5,X5-Y5&lt;=MIN(8.881784197001252E-16*MAX(ABS(X5),ABS(Y5)),1E-9)))),MAX(0,X5-Y5),0),""))</f>
        <v/>
      </c>
      <c r="AB5" s="8">
        <f>IF(R5&lt;&gt;"Ready","",IFERROR(IF(AA5&gt;0,IF(N(Q5)&gt;0,IF(ABS(AD5-ROUND(AD5,0))&lt;=MIN(8.881784197001252E-16*AD5,1E-9),ROUND(AD5,0),ROUNDUP(AD5,0))*Q5,MAX(AA5,N(P5))),0),""))</f>
        <v/>
      </c>
      <c r="AC5" s="8">
        <f>IF(R5&lt;&gt;"Ready","",IFERROR(Y5+AB5,""))</f>
        <v/>
      </c>
      <c r="AD5" s="8">
        <f>IF(R5&lt;&gt;"Ready","",IFERROR(IF(N(Q5)&gt;0,MAX(AA5,N(P5))/Q5,""),""))</f>
        <v/>
      </c>
    </row>
    <row r="6">
      <c r="A6" s="6" t="inlineStr">
        <is>
          <t>FICTIONAL-001</t>
        </is>
      </c>
      <c r="B6" s="7" t="n">
        <v>5</v>
      </c>
      <c r="C6" s="7" t="n">
        <v>3</v>
      </c>
      <c r="D6" s="7" t="inlineStr">
        <is>
          <t>Entered</t>
        </is>
      </c>
      <c r="E6" s="7" t="n">
        <v>3</v>
      </c>
      <c r="F6" s="7" t="n"/>
      <c r="G6" s="7" t="n"/>
      <c r="H6" s="7" t="inlineStr">
        <is>
          <t>EOQ</t>
        </is>
      </c>
      <c r="I6" s="7" t="n"/>
      <c r="J6" s="7" t="n">
        <v>75</v>
      </c>
      <c r="K6" s="7" t="n">
        <v>5</v>
      </c>
      <c r="L6" s="7" t="n"/>
      <c r="M6" s="7" t="n">
        <v>8</v>
      </c>
      <c r="N6" s="7" t="n">
        <v>0</v>
      </c>
      <c r="O6" s="7" t="n">
        <v>0</v>
      </c>
      <c r="P6" s="7" t="n">
        <v>25</v>
      </c>
      <c r="Q6" s="7" t="n">
        <v>10</v>
      </c>
      <c r="R6" s="8">
        <f>IF(COUNTA(A6:Q6)=0,"",IF(TRIM(A6&amp;"")="","Item required",IFERROR(IF(NOT(AND(COUNT(B6:C6,M6)=3,MIN(B6:C6,M6)&gt;=0,COUNT(N6:Q6)=COUNTA(N6:Q6),MIN(N6:Q6)&gt;=0)),"Enter nonnegative numbers for demand, days and stock",IF(NOT(OR(AND(D6="Entered",COUNT(E6)=1,E6&gt;=0,COUNTA(F6:G6)=0),AND(D6="Statistical",E6="",COUNT(F6:G6)=2,F6&gt;=0,G6&gt;=50,G6&lt;=99.9))),"Choose entered safety OR sigma and service (50-99.9%)",IF(NOT(OR(AND(H6="Entered",COUNT(I6)=1,I6&gt;=0,COUNTA(J6:L6)=0),AND(H6="EOQ",I6="",L6="",COUNT(J6:K6)=2,MIN(J6:K6)&gt;0),AND(H6="Review",COUNT(L6)=1,L6&gt;=0,COUNTA(I6:K6)=0))),"Choose one quantity basis; EOQ costs must be positive",IF(IF(H6="EOQ",IF(B6=0,TRUE,SQRT(2*(B6*365)*J6/K6)&gt;0),TRUE),"Ready","Calculated EOQ outside numeric range; rescale")))),"Check inputs / numeric range")))</f>
        <v/>
      </c>
      <c r="S6" s="8">
        <f>IF(R6&lt;&gt;"Ready","",IFERROR(IF(D6="Statistical",IF(G6=50,0,MAX(0,_xlfn.NORM.S.INV(G6/100))),""),""))</f>
        <v/>
      </c>
      <c r="T6" s="8">
        <f>IF(R6&lt;&gt;"Ready","",IFERROR(IF(D6="Entered",E6,S6*F6*SQRT(C6)),""))</f>
        <v/>
      </c>
      <c r="U6" s="8">
        <f>IF(R6&lt;&gt;"Ready","",IFERROR(B6*365,""))</f>
        <v/>
      </c>
      <c r="V6" s="8">
        <f>IF(R6&lt;&gt;"Ready","",IFERROR(IF(H6="Entered",I6,IF(H6="Review",B6*L6,IF(U6=0,0,SQRT(2*U6*J6/K6)))),""))</f>
        <v/>
      </c>
      <c r="W6" s="8">
        <f>IF(R6&lt;&gt;"Ready","",IFERROR(B6*C6+T6,""))</f>
        <v/>
      </c>
      <c r="X6" s="8">
        <f>IF(R6&lt;&gt;"Ready","",IFERROR(W6+V6,""))</f>
        <v/>
      </c>
      <c r="Y6" s="8">
        <f>IF(R6&lt;&gt;"Ready","",IFERROR(M6+N(N6)-N(O6),""))</f>
        <v/>
      </c>
      <c r="Z6" s="8">
        <f>IF(R6&lt;&gt;"Ready","",IFERROR(IF(OR(Y6&lt;=W6,Y6-W6&lt;=MIN(8.881784197001252E-16*MAX(ABS(Y6),ABS(W6)),1E-9)),"Yes","No"),""))</f>
        <v/>
      </c>
      <c r="AA6" s="8">
        <f>IF(R6&lt;&gt;"Ready","",IFERROR(IF(AND(Z6="Yes",NOT(OR(X6&lt;=Y6,X6-Y6&lt;=MIN(8.881784197001252E-16*MAX(ABS(X6),ABS(Y6)),1E-9)))),MAX(0,X6-Y6),0),""))</f>
        <v/>
      </c>
      <c r="AB6" s="8">
        <f>IF(R6&lt;&gt;"Ready","",IFERROR(IF(AA6&gt;0,IF(N(Q6)&gt;0,IF(ABS(AD6-ROUND(AD6,0))&lt;=MIN(8.881784197001252E-16*AD6,1E-9),ROUND(AD6,0),ROUNDUP(AD6,0))*Q6,MAX(AA6,N(P6))),0),""))</f>
        <v/>
      </c>
      <c r="AC6" s="8">
        <f>IF(R6&lt;&gt;"Ready","",IFERROR(Y6+AB6,""))</f>
        <v/>
      </c>
      <c r="AD6" s="8">
        <f>IF(R6&lt;&gt;"Ready","",IFERROR(IF(N(Q6)&gt;0,MAX(AA6,N(P6))/Q6,""),""))</f>
        <v/>
      </c>
    </row>
    <row r="7">
      <c r="A7" s="6" t="inlineStr">
        <is>
          <t>FICTIONAL-002</t>
        </is>
      </c>
      <c r="B7" s="7" t="n">
        <v>10</v>
      </c>
      <c r="C7" s="7" t="n">
        <v>4</v>
      </c>
      <c r="D7" s="7" t="inlineStr">
        <is>
          <t>Statistical</t>
        </is>
      </c>
      <c r="E7" s="7" t="n"/>
      <c r="F7" s="7" t="n">
        <v>3</v>
      </c>
      <c r="G7" s="7" t="n">
        <v>95</v>
      </c>
      <c r="H7" s="7" t="inlineStr">
        <is>
          <t>Review</t>
        </is>
      </c>
      <c r="I7" s="7" t="n"/>
      <c r="J7" s="7" t="n"/>
      <c r="K7" s="7" t="n"/>
      <c r="L7" s="7" t="n">
        <v>7</v>
      </c>
      <c r="M7" s="7" t="n">
        <v>16</v>
      </c>
      <c r="N7" s="7" t="n">
        <v>0</v>
      </c>
      <c r="O7" s="7" t="n">
        <v>0</v>
      </c>
      <c r="P7" s="7" t="n">
        <v>25</v>
      </c>
      <c r="Q7" s="7" t="n">
        <v>10</v>
      </c>
      <c r="R7" s="8">
        <f>IF(COUNTA(A7:Q7)=0,"",IF(TRIM(A7&amp;"")="","Item required",IFERROR(IF(NOT(AND(COUNT(B7:C7,M7)=3,MIN(B7:C7,M7)&gt;=0,COUNT(N7:Q7)=COUNTA(N7:Q7),MIN(N7:Q7)&gt;=0)),"Enter nonnegative numbers for demand, days and stock",IF(NOT(OR(AND(D7="Entered",COUNT(E7)=1,E7&gt;=0,COUNTA(F7:G7)=0),AND(D7="Statistical",E7="",COUNT(F7:G7)=2,F7&gt;=0,G7&gt;=50,G7&lt;=99.9))),"Choose entered safety OR sigma and service (50-99.9%)",IF(NOT(OR(AND(H7="Entered",COUNT(I7)=1,I7&gt;=0,COUNTA(J7:L7)=0),AND(H7="EOQ",I7="",L7="",COUNT(J7:K7)=2,MIN(J7:K7)&gt;0),AND(H7="Review",COUNT(L7)=1,L7&gt;=0,COUNTA(I7:K7)=0))),"Choose one quantity basis; EOQ costs must be positive",IF(IF(H7="EOQ",IF(B7=0,TRUE,SQRT(2*(B7*365)*J7/K7)&gt;0),TRUE),"Ready","Calculated EOQ outside numeric range; rescale")))),"Check inputs / numeric range")))</f>
        <v/>
      </c>
      <c r="S7" s="8">
        <f>IF(R7&lt;&gt;"Ready","",IFERROR(IF(D7="Statistical",IF(G7=50,0,MAX(0,_xlfn.NORM.S.INV(G7/100))),""),""))</f>
        <v/>
      </c>
      <c r="T7" s="8">
        <f>IF(R7&lt;&gt;"Ready","",IFERROR(IF(D7="Entered",E7,S7*F7*SQRT(C7)),""))</f>
        <v/>
      </c>
      <c r="U7" s="8">
        <f>IF(R7&lt;&gt;"Ready","",IFERROR(B7*365,""))</f>
        <v/>
      </c>
      <c r="V7" s="8">
        <f>IF(R7&lt;&gt;"Ready","",IFERROR(IF(H7="Entered",I7,IF(H7="Review",B7*L7,IF(U7=0,0,SQRT(2*U7*J7/K7)))),""))</f>
        <v/>
      </c>
      <c r="W7" s="8">
        <f>IF(R7&lt;&gt;"Ready","",IFERROR(B7*C7+T7,""))</f>
        <v/>
      </c>
      <c r="X7" s="8">
        <f>IF(R7&lt;&gt;"Ready","",IFERROR(W7+V7,""))</f>
        <v/>
      </c>
      <c r="Y7" s="8">
        <f>IF(R7&lt;&gt;"Ready","",IFERROR(M7+N(N7)-N(O7),""))</f>
        <v/>
      </c>
      <c r="Z7" s="8">
        <f>IF(R7&lt;&gt;"Ready","",IFERROR(IF(OR(Y7&lt;=W7,Y7-W7&lt;=MIN(8.881784197001252E-16*MAX(ABS(Y7),ABS(W7)),1E-9)),"Yes","No"),""))</f>
        <v/>
      </c>
      <c r="AA7" s="8">
        <f>IF(R7&lt;&gt;"Ready","",IFERROR(IF(AND(Z7="Yes",NOT(OR(X7&lt;=Y7,X7-Y7&lt;=MIN(8.881784197001252E-16*MAX(ABS(X7),ABS(Y7)),1E-9)))),MAX(0,X7-Y7),0),""))</f>
        <v/>
      </c>
      <c r="AB7" s="8">
        <f>IF(R7&lt;&gt;"Ready","",IFERROR(IF(AA7&gt;0,IF(N(Q7)&gt;0,IF(ABS(AD7-ROUND(AD7,0))&lt;=MIN(8.881784197001252E-16*AD7,1E-9),ROUND(AD7,0),ROUNDUP(AD7,0))*Q7,MAX(AA7,N(P7))),0),""))</f>
        <v/>
      </c>
      <c r="AC7" s="8">
        <f>IF(R7&lt;&gt;"Ready","",IFERROR(Y7+AB7,""))</f>
        <v/>
      </c>
      <c r="AD7" s="8">
        <f>IF(R7&lt;&gt;"Ready","",IFERROR(IF(N(Q7)&gt;0,MAX(AA7,N(P7))/Q7,""),""))</f>
        <v/>
      </c>
    </row>
    <row r="8">
      <c r="A8" s="6" t="inlineStr">
        <is>
          <t>FICTIONAL-003</t>
        </is>
      </c>
      <c r="B8" s="7" t="n">
        <v>15</v>
      </c>
      <c r="C8" s="7" t="n">
        <v>5</v>
      </c>
      <c r="D8" s="7" t="inlineStr">
        <is>
          <t>Entered</t>
        </is>
      </c>
      <c r="E8" s="7" t="n">
        <v>9</v>
      </c>
      <c r="F8" s="7" t="n"/>
      <c r="G8" s="7" t="n"/>
      <c r="H8" s="7" t="inlineStr">
        <is>
          <t>Entered</t>
        </is>
      </c>
      <c r="I8" s="7" t="n">
        <v>60</v>
      </c>
      <c r="J8" s="7" t="n"/>
      <c r="K8" s="7" t="n"/>
      <c r="L8" s="7" t="n"/>
      <c r="M8" s="7" t="n">
        <v>24</v>
      </c>
      <c r="N8" s="7" t="n">
        <v>0</v>
      </c>
      <c r="O8" s="7" t="n">
        <v>0</v>
      </c>
      <c r="P8" s="7" t="n">
        <v>25</v>
      </c>
      <c r="Q8" s="7" t="n">
        <v>10</v>
      </c>
      <c r="R8" s="8">
        <f>IF(COUNTA(A8:Q8)=0,"",IF(TRIM(A8&amp;"")="","Item required",IFERROR(IF(NOT(AND(COUNT(B8:C8,M8)=3,MIN(B8:C8,M8)&gt;=0,COUNT(N8:Q8)=COUNTA(N8:Q8),MIN(N8:Q8)&gt;=0)),"Enter nonnegative numbers for demand, days and stock",IF(NOT(OR(AND(D8="Entered",COUNT(E8)=1,E8&gt;=0,COUNTA(F8:G8)=0),AND(D8="Statistical",E8="",COUNT(F8:G8)=2,F8&gt;=0,G8&gt;=50,G8&lt;=99.9))),"Choose entered safety OR sigma and service (50-99.9%)",IF(NOT(OR(AND(H8="Entered",COUNT(I8)=1,I8&gt;=0,COUNTA(J8:L8)=0),AND(H8="EOQ",I8="",L8="",COUNT(J8:K8)=2,MIN(J8:K8)&gt;0),AND(H8="Review",COUNT(L8)=1,L8&gt;=0,COUNTA(I8:K8)=0))),"Choose one quantity basis; EOQ costs must be positive",IF(IF(H8="EOQ",IF(B8=0,TRUE,SQRT(2*(B8*365)*J8/K8)&gt;0),TRUE),"Ready","Calculated EOQ outside numeric range; rescale")))),"Check inputs / numeric range")))</f>
        <v/>
      </c>
      <c r="S8" s="8">
        <f>IF(R8&lt;&gt;"Ready","",IFERROR(IF(D8="Statistical",IF(G8=50,0,MAX(0,_xlfn.NORM.S.INV(G8/100))),""),""))</f>
        <v/>
      </c>
      <c r="T8" s="8">
        <f>IF(R8&lt;&gt;"Ready","",IFERROR(IF(D8="Entered",E8,S8*F8*SQRT(C8)),""))</f>
        <v/>
      </c>
      <c r="U8" s="8">
        <f>IF(R8&lt;&gt;"Ready","",IFERROR(B8*365,""))</f>
        <v/>
      </c>
      <c r="V8" s="8">
        <f>IF(R8&lt;&gt;"Ready","",IFERROR(IF(H8="Entered",I8,IF(H8="Review",B8*L8,IF(U8=0,0,SQRT(2*U8*J8/K8)))),""))</f>
        <v/>
      </c>
      <c r="W8" s="8">
        <f>IF(R8&lt;&gt;"Ready","",IFERROR(B8*C8+T8,""))</f>
        <v/>
      </c>
      <c r="X8" s="8">
        <f>IF(R8&lt;&gt;"Ready","",IFERROR(W8+V8,""))</f>
        <v/>
      </c>
      <c r="Y8" s="8">
        <f>IF(R8&lt;&gt;"Ready","",IFERROR(M8+N(N8)-N(O8),""))</f>
        <v/>
      </c>
      <c r="Z8" s="8">
        <f>IF(R8&lt;&gt;"Ready","",IFERROR(IF(OR(Y8&lt;=W8,Y8-W8&lt;=MIN(8.881784197001252E-16*MAX(ABS(Y8),ABS(W8)),1E-9)),"Yes","No"),""))</f>
        <v/>
      </c>
      <c r="AA8" s="8">
        <f>IF(R8&lt;&gt;"Ready","",IFERROR(IF(AND(Z8="Yes",NOT(OR(X8&lt;=Y8,X8-Y8&lt;=MIN(8.881784197001252E-16*MAX(ABS(X8),ABS(Y8)),1E-9)))),MAX(0,X8-Y8),0),""))</f>
        <v/>
      </c>
      <c r="AB8" s="8">
        <f>IF(R8&lt;&gt;"Ready","",IFERROR(IF(AA8&gt;0,IF(N(Q8)&gt;0,IF(ABS(AD8-ROUND(AD8,0))&lt;=MIN(8.881784197001252E-16*AD8,1E-9),ROUND(AD8,0),ROUNDUP(AD8,0))*Q8,MAX(AA8,N(P8))),0),""))</f>
        <v/>
      </c>
      <c r="AC8" s="8">
        <f>IF(R8&lt;&gt;"Ready","",IFERROR(Y8+AB8,""))</f>
        <v/>
      </c>
      <c r="AD8" s="8">
        <f>IF(R8&lt;&gt;"Ready","",IFERROR(IF(N(Q8)&gt;0,MAX(AA8,N(P8))/Q8,""),""))</f>
        <v/>
      </c>
    </row>
    <row r="9">
      <c r="A9" s="6" t="inlineStr">
        <is>
          <t>FICTIONAL-004</t>
        </is>
      </c>
      <c r="B9" s="7" t="n">
        <v>20</v>
      </c>
      <c r="C9" s="7" t="n">
        <v>6</v>
      </c>
      <c r="D9" s="7" t="inlineStr">
        <is>
          <t>Statistical</t>
        </is>
      </c>
      <c r="E9" s="7" t="n"/>
      <c r="F9" s="7" t="n">
        <v>5</v>
      </c>
      <c r="G9" s="7" t="n">
        <v>95</v>
      </c>
      <c r="H9" s="7" t="inlineStr">
        <is>
          <t>EOQ</t>
        </is>
      </c>
      <c r="I9" s="7" t="n"/>
      <c r="J9" s="7" t="n">
        <v>75</v>
      </c>
      <c r="K9" s="7" t="n">
        <v>5</v>
      </c>
      <c r="L9" s="7" t="n"/>
      <c r="M9" s="7" t="n">
        <v>32</v>
      </c>
      <c r="N9" s="7" t="n">
        <v>0</v>
      </c>
      <c r="O9" s="7" t="n">
        <v>0</v>
      </c>
      <c r="P9" s="7" t="n">
        <v>25</v>
      </c>
      <c r="Q9" s="7" t="n">
        <v>10</v>
      </c>
      <c r="R9" s="8">
        <f>IF(COUNTA(A9:Q9)=0,"",IF(TRIM(A9&amp;"")="","Item required",IFERROR(IF(NOT(AND(COUNT(B9:C9,M9)=3,MIN(B9:C9,M9)&gt;=0,COUNT(N9:Q9)=COUNTA(N9:Q9),MIN(N9:Q9)&gt;=0)),"Enter nonnegative numbers for demand, days and stock",IF(NOT(OR(AND(D9="Entered",COUNT(E9)=1,E9&gt;=0,COUNTA(F9:G9)=0),AND(D9="Statistical",E9="",COUNT(F9:G9)=2,F9&gt;=0,G9&gt;=50,G9&lt;=99.9))),"Choose entered safety OR sigma and service (50-99.9%)",IF(NOT(OR(AND(H9="Entered",COUNT(I9)=1,I9&gt;=0,COUNTA(J9:L9)=0),AND(H9="EOQ",I9="",L9="",COUNT(J9:K9)=2,MIN(J9:K9)&gt;0),AND(H9="Review",COUNT(L9)=1,L9&gt;=0,COUNTA(I9:K9)=0))),"Choose one quantity basis; EOQ costs must be positive",IF(IF(H9="EOQ",IF(B9=0,TRUE,SQRT(2*(B9*365)*J9/K9)&gt;0),TRUE),"Ready","Calculated EOQ outside numeric range; rescale")))),"Check inputs / numeric range")))</f>
        <v/>
      </c>
      <c r="S9" s="8">
        <f>IF(R9&lt;&gt;"Ready","",IFERROR(IF(D9="Statistical",IF(G9=50,0,MAX(0,_xlfn.NORM.S.INV(G9/100))),""),""))</f>
        <v/>
      </c>
      <c r="T9" s="8">
        <f>IF(R9&lt;&gt;"Ready","",IFERROR(IF(D9="Entered",E9,S9*F9*SQRT(C9)),""))</f>
        <v/>
      </c>
      <c r="U9" s="8">
        <f>IF(R9&lt;&gt;"Ready","",IFERROR(B9*365,""))</f>
        <v/>
      </c>
      <c r="V9" s="8">
        <f>IF(R9&lt;&gt;"Ready","",IFERROR(IF(H9="Entered",I9,IF(H9="Review",B9*L9,IF(U9=0,0,SQRT(2*U9*J9/K9)))),""))</f>
        <v/>
      </c>
      <c r="W9" s="8">
        <f>IF(R9&lt;&gt;"Ready","",IFERROR(B9*C9+T9,""))</f>
        <v/>
      </c>
      <c r="X9" s="8">
        <f>IF(R9&lt;&gt;"Ready","",IFERROR(W9+V9,""))</f>
        <v/>
      </c>
      <c r="Y9" s="8">
        <f>IF(R9&lt;&gt;"Ready","",IFERROR(M9+N(N9)-N(O9),""))</f>
        <v/>
      </c>
      <c r="Z9" s="8">
        <f>IF(R9&lt;&gt;"Ready","",IFERROR(IF(OR(Y9&lt;=W9,Y9-W9&lt;=MIN(8.881784197001252E-16*MAX(ABS(Y9),ABS(W9)),1E-9)),"Yes","No"),""))</f>
        <v/>
      </c>
      <c r="AA9" s="8">
        <f>IF(R9&lt;&gt;"Ready","",IFERROR(IF(AND(Z9="Yes",NOT(OR(X9&lt;=Y9,X9-Y9&lt;=MIN(8.881784197001252E-16*MAX(ABS(X9),ABS(Y9)),1E-9)))),MAX(0,X9-Y9),0),""))</f>
        <v/>
      </c>
      <c r="AB9" s="8">
        <f>IF(R9&lt;&gt;"Ready","",IFERROR(IF(AA9&gt;0,IF(N(Q9)&gt;0,IF(ABS(AD9-ROUND(AD9,0))&lt;=MIN(8.881784197001252E-16*AD9,1E-9),ROUND(AD9,0),ROUNDUP(AD9,0))*Q9,MAX(AA9,N(P9))),0),""))</f>
        <v/>
      </c>
      <c r="AC9" s="8">
        <f>IF(R9&lt;&gt;"Ready","",IFERROR(Y9+AB9,""))</f>
        <v/>
      </c>
      <c r="AD9" s="8">
        <f>IF(R9&lt;&gt;"Ready","",IFERROR(IF(N(Q9)&gt;0,MAX(AA9,N(P9))/Q9,""),""))</f>
        <v/>
      </c>
    </row>
    <row r="10">
      <c r="A10" s="6" t="inlineStr">
        <is>
          <t>FICTIONAL-005</t>
        </is>
      </c>
      <c r="B10" s="7" t="n">
        <v>25</v>
      </c>
      <c r="C10" s="7" t="n">
        <v>7</v>
      </c>
      <c r="D10" s="7" t="inlineStr">
        <is>
          <t>Entered</t>
        </is>
      </c>
      <c r="E10" s="7" t="n">
        <v>15</v>
      </c>
      <c r="F10" s="7" t="n"/>
      <c r="G10" s="7" t="n"/>
      <c r="H10" s="7" t="inlineStr">
        <is>
          <t>Review</t>
        </is>
      </c>
      <c r="I10" s="7" t="n"/>
      <c r="J10" s="7" t="n"/>
      <c r="K10" s="7" t="n"/>
      <c r="L10" s="7" t="n">
        <v>7</v>
      </c>
      <c r="M10" s="7" t="n">
        <v>40</v>
      </c>
      <c r="N10" s="7" t="n">
        <v>0</v>
      </c>
      <c r="O10" s="7" t="n">
        <v>0</v>
      </c>
      <c r="P10" s="7" t="n">
        <v>25</v>
      </c>
      <c r="Q10" s="7" t="n">
        <v>10</v>
      </c>
      <c r="R10" s="8">
        <f>IF(COUNTA(A10:Q10)=0,"",IF(TRIM(A10&amp;"")="","Item required",IFERROR(IF(NOT(AND(COUNT(B10:C10,M10)=3,MIN(B10:C10,M10)&gt;=0,COUNT(N10:Q10)=COUNTA(N10:Q10),MIN(N10:Q10)&gt;=0)),"Enter nonnegative numbers for demand, days and stock",IF(NOT(OR(AND(D10="Entered",COUNT(E10)=1,E10&gt;=0,COUNTA(F10:G10)=0),AND(D10="Statistical",E10="",COUNT(F10:G10)=2,F10&gt;=0,G10&gt;=50,G10&lt;=99.9))),"Choose entered safety OR sigma and service (50-99.9%)",IF(NOT(OR(AND(H10="Entered",COUNT(I10)=1,I10&gt;=0,COUNTA(J10:L10)=0),AND(H10="EOQ",I10="",L10="",COUNT(J10:K10)=2,MIN(J10:K10)&gt;0),AND(H10="Review",COUNT(L10)=1,L10&gt;=0,COUNTA(I10:K10)=0))),"Choose one quantity basis; EOQ costs must be positive",IF(IF(H10="EOQ",IF(B10=0,TRUE,SQRT(2*(B10*365)*J10/K10)&gt;0),TRUE),"Ready","Calculated EOQ outside numeric range; rescale")))),"Check inputs / numeric range")))</f>
        <v/>
      </c>
      <c r="S10" s="8">
        <f>IF(R10&lt;&gt;"Ready","",IFERROR(IF(D10="Statistical",IF(G10=50,0,MAX(0,_xlfn.NORM.S.INV(G10/100))),""),""))</f>
        <v/>
      </c>
      <c r="T10" s="8">
        <f>IF(R10&lt;&gt;"Ready","",IFERROR(IF(D10="Entered",E10,S10*F10*SQRT(C10)),""))</f>
        <v/>
      </c>
      <c r="U10" s="8">
        <f>IF(R10&lt;&gt;"Ready","",IFERROR(B10*365,""))</f>
        <v/>
      </c>
      <c r="V10" s="8">
        <f>IF(R10&lt;&gt;"Ready","",IFERROR(IF(H10="Entered",I10,IF(H10="Review",B10*L10,IF(U10=0,0,SQRT(2*U10*J10/K10)))),""))</f>
        <v/>
      </c>
      <c r="W10" s="8">
        <f>IF(R10&lt;&gt;"Ready","",IFERROR(B10*C10+T10,""))</f>
        <v/>
      </c>
      <c r="X10" s="8">
        <f>IF(R10&lt;&gt;"Ready","",IFERROR(W10+V10,""))</f>
        <v/>
      </c>
      <c r="Y10" s="8">
        <f>IF(R10&lt;&gt;"Ready","",IFERROR(M10+N(N10)-N(O10),""))</f>
        <v/>
      </c>
      <c r="Z10" s="8">
        <f>IF(R10&lt;&gt;"Ready","",IFERROR(IF(OR(Y10&lt;=W10,Y10-W10&lt;=MIN(8.881784197001252E-16*MAX(ABS(Y10),ABS(W10)),1E-9)),"Yes","No"),""))</f>
        <v/>
      </c>
      <c r="AA10" s="8">
        <f>IF(R10&lt;&gt;"Ready","",IFERROR(IF(AND(Z10="Yes",NOT(OR(X10&lt;=Y10,X10-Y10&lt;=MIN(8.881784197001252E-16*MAX(ABS(X10),ABS(Y10)),1E-9)))),MAX(0,X10-Y10),0),""))</f>
        <v/>
      </c>
      <c r="AB10" s="8">
        <f>IF(R10&lt;&gt;"Ready","",IFERROR(IF(AA10&gt;0,IF(N(Q10)&gt;0,IF(ABS(AD10-ROUND(AD10,0))&lt;=MIN(8.881784197001252E-16*AD10,1E-9),ROUND(AD10,0),ROUNDUP(AD10,0))*Q10,MAX(AA10,N(P10))),0),""))</f>
        <v/>
      </c>
      <c r="AC10" s="8">
        <f>IF(R10&lt;&gt;"Ready","",IFERROR(Y10+AB10,""))</f>
        <v/>
      </c>
      <c r="AD10" s="8">
        <f>IF(R10&lt;&gt;"Ready","",IFERROR(IF(N(Q10)&gt;0,MAX(AA10,N(P10))/Q10,""),""))</f>
        <v/>
      </c>
    </row>
    <row r="11">
      <c r="A11" s="6" t="inlineStr">
        <is>
          <t>FICTIONAL-006</t>
        </is>
      </c>
      <c r="B11" s="7" t="n">
        <v>30</v>
      </c>
      <c r="C11" s="7" t="n">
        <v>8</v>
      </c>
      <c r="D11" s="7" t="inlineStr">
        <is>
          <t>Statistical</t>
        </is>
      </c>
      <c r="E11" s="7" t="n"/>
      <c r="F11" s="7" t="n">
        <v>7</v>
      </c>
      <c r="G11" s="7" t="n">
        <v>95</v>
      </c>
      <c r="H11" s="7" t="inlineStr">
        <is>
          <t>Entered</t>
        </is>
      </c>
      <c r="I11" s="7" t="n">
        <v>120</v>
      </c>
      <c r="J11" s="7" t="n"/>
      <c r="K11" s="7" t="n"/>
      <c r="L11" s="7" t="n"/>
      <c r="M11" s="7" t="n">
        <v>48</v>
      </c>
      <c r="N11" s="7" t="n">
        <v>0</v>
      </c>
      <c r="O11" s="7" t="n">
        <v>0</v>
      </c>
      <c r="P11" s="7" t="n">
        <v>25</v>
      </c>
      <c r="Q11" s="7" t="n">
        <v>10</v>
      </c>
      <c r="R11" s="8">
        <f>IF(COUNTA(A11:Q11)=0,"",IF(TRIM(A11&amp;"")="","Item required",IFERROR(IF(NOT(AND(COUNT(B11:C11,M11)=3,MIN(B11:C11,M11)&gt;=0,COUNT(N11:Q11)=COUNTA(N11:Q11),MIN(N11:Q11)&gt;=0)),"Enter nonnegative numbers for demand, days and stock",IF(NOT(OR(AND(D11="Entered",COUNT(E11)=1,E11&gt;=0,COUNTA(F11:G11)=0),AND(D11="Statistical",E11="",COUNT(F11:G11)=2,F11&gt;=0,G11&gt;=50,G11&lt;=99.9))),"Choose entered safety OR sigma and service (50-99.9%)",IF(NOT(OR(AND(H11="Entered",COUNT(I11)=1,I11&gt;=0,COUNTA(J11:L11)=0),AND(H11="EOQ",I11="",L11="",COUNT(J11:K11)=2,MIN(J11:K11)&gt;0),AND(H11="Review",COUNT(L11)=1,L11&gt;=0,COUNTA(I11:K11)=0))),"Choose one quantity basis; EOQ costs must be positive",IF(IF(H11="EOQ",IF(B11=0,TRUE,SQRT(2*(B11*365)*J11/K11)&gt;0),TRUE),"Ready","Calculated EOQ outside numeric range; rescale")))),"Check inputs / numeric range")))</f>
        <v/>
      </c>
      <c r="S11" s="8">
        <f>IF(R11&lt;&gt;"Ready","",IFERROR(IF(D11="Statistical",IF(G11=50,0,MAX(0,_xlfn.NORM.S.INV(G11/100))),""),""))</f>
        <v/>
      </c>
      <c r="T11" s="8">
        <f>IF(R11&lt;&gt;"Ready","",IFERROR(IF(D11="Entered",E11,S11*F11*SQRT(C11)),""))</f>
        <v/>
      </c>
      <c r="U11" s="8">
        <f>IF(R11&lt;&gt;"Ready","",IFERROR(B11*365,""))</f>
        <v/>
      </c>
      <c r="V11" s="8">
        <f>IF(R11&lt;&gt;"Ready","",IFERROR(IF(H11="Entered",I11,IF(H11="Review",B11*L11,IF(U11=0,0,SQRT(2*U11*J11/K11)))),""))</f>
        <v/>
      </c>
      <c r="W11" s="8">
        <f>IF(R11&lt;&gt;"Ready","",IFERROR(B11*C11+T11,""))</f>
        <v/>
      </c>
      <c r="X11" s="8">
        <f>IF(R11&lt;&gt;"Ready","",IFERROR(W11+V11,""))</f>
        <v/>
      </c>
      <c r="Y11" s="8">
        <f>IF(R11&lt;&gt;"Ready","",IFERROR(M11+N(N11)-N(O11),""))</f>
        <v/>
      </c>
      <c r="Z11" s="8">
        <f>IF(R11&lt;&gt;"Ready","",IFERROR(IF(OR(Y11&lt;=W11,Y11-W11&lt;=MIN(8.881784197001252E-16*MAX(ABS(Y11),ABS(W11)),1E-9)),"Yes","No"),""))</f>
        <v/>
      </c>
      <c r="AA11" s="8">
        <f>IF(R11&lt;&gt;"Ready","",IFERROR(IF(AND(Z11="Yes",NOT(OR(X11&lt;=Y11,X11-Y11&lt;=MIN(8.881784197001252E-16*MAX(ABS(X11),ABS(Y11)),1E-9)))),MAX(0,X11-Y11),0),""))</f>
        <v/>
      </c>
      <c r="AB11" s="8">
        <f>IF(R11&lt;&gt;"Ready","",IFERROR(IF(AA11&gt;0,IF(N(Q11)&gt;0,IF(ABS(AD11-ROUND(AD11,0))&lt;=MIN(8.881784197001252E-16*AD11,1E-9),ROUND(AD11,0),ROUNDUP(AD11,0))*Q11,MAX(AA11,N(P11))),0),""))</f>
        <v/>
      </c>
      <c r="AC11" s="8">
        <f>IF(R11&lt;&gt;"Ready","",IFERROR(Y11+AB11,""))</f>
        <v/>
      </c>
      <c r="AD11" s="8">
        <f>IF(R11&lt;&gt;"Ready","",IFERROR(IF(N(Q11)&gt;0,MAX(AA11,N(P11))/Q11,""),""))</f>
        <v/>
      </c>
    </row>
    <row r="12">
      <c r="A12" s="6" t="inlineStr">
        <is>
          <t>FICTIONAL-007</t>
        </is>
      </c>
      <c r="B12" s="7" t="n">
        <v>35</v>
      </c>
      <c r="C12" s="7" t="n">
        <v>9</v>
      </c>
      <c r="D12" s="7" t="inlineStr">
        <is>
          <t>Entered</t>
        </is>
      </c>
      <c r="E12" s="7" t="n">
        <v>21</v>
      </c>
      <c r="F12" s="7" t="n"/>
      <c r="G12" s="7" t="n"/>
      <c r="H12" s="7" t="inlineStr">
        <is>
          <t>EOQ</t>
        </is>
      </c>
      <c r="I12" s="7" t="n"/>
      <c r="J12" s="7" t="n">
        <v>75</v>
      </c>
      <c r="K12" s="7" t="n">
        <v>5</v>
      </c>
      <c r="L12" s="7" t="n"/>
      <c r="M12" s="7" t="n">
        <v>56</v>
      </c>
      <c r="N12" s="7" t="n">
        <v>0</v>
      </c>
      <c r="O12" s="7" t="n">
        <v>0</v>
      </c>
      <c r="P12" s="7" t="n">
        <v>25</v>
      </c>
      <c r="Q12" s="7" t="n">
        <v>10</v>
      </c>
      <c r="R12" s="8">
        <f>IF(COUNTA(A12:Q12)=0,"",IF(TRIM(A12&amp;"")="","Item required",IFERROR(IF(NOT(AND(COUNT(B12:C12,M12)=3,MIN(B12:C12,M12)&gt;=0,COUNT(N12:Q12)=COUNTA(N12:Q12),MIN(N12:Q12)&gt;=0)),"Enter nonnegative numbers for demand, days and stock",IF(NOT(OR(AND(D12="Entered",COUNT(E12)=1,E12&gt;=0,COUNTA(F12:G12)=0),AND(D12="Statistical",E12="",COUNT(F12:G12)=2,F12&gt;=0,G12&gt;=50,G12&lt;=99.9))),"Choose entered safety OR sigma and service (50-99.9%)",IF(NOT(OR(AND(H12="Entered",COUNT(I12)=1,I12&gt;=0,COUNTA(J12:L12)=0),AND(H12="EOQ",I12="",L12="",COUNT(J12:K12)=2,MIN(J12:K12)&gt;0),AND(H12="Review",COUNT(L12)=1,L12&gt;=0,COUNTA(I12:K12)=0))),"Choose one quantity basis; EOQ costs must be positive",IF(IF(H12="EOQ",IF(B12=0,TRUE,SQRT(2*(B12*365)*J12/K12)&gt;0),TRUE),"Ready","Calculated EOQ outside numeric range; rescale")))),"Check inputs / numeric range")))</f>
        <v/>
      </c>
      <c r="S12" s="8">
        <f>IF(R12&lt;&gt;"Ready","",IFERROR(IF(D12="Statistical",IF(G12=50,0,MAX(0,_xlfn.NORM.S.INV(G12/100))),""),""))</f>
        <v/>
      </c>
      <c r="T12" s="8">
        <f>IF(R12&lt;&gt;"Ready","",IFERROR(IF(D12="Entered",E12,S12*F12*SQRT(C12)),""))</f>
        <v/>
      </c>
      <c r="U12" s="8">
        <f>IF(R12&lt;&gt;"Ready","",IFERROR(B12*365,""))</f>
        <v/>
      </c>
      <c r="V12" s="8">
        <f>IF(R12&lt;&gt;"Ready","",IFERROR(IF(H12="Entered",I12,IF(H12="Review",B12*L12,IF(U12=0,0,SQRT(2*U12*J12/K12)))),""))</f>
        <v/>
      </c>
      <c r="W12" s="8">
        <f>IF(R12&lt;&gt;"Ready","",IFERROR(B12*C12+T12,""))</f>
        <v/>
      </c>
      <c r="X12" s="8">
        <f>IF(R12&lt;&gt;"Ready","",IFERROR(W12+V12,""))</f>
        <v/>
      </c>
      <c r="Y12" s="8">
        <f>IF(R12&lt;&gt;"Ready","",IFERROR(M12+N(N12)-N(O12),""))</f>
        <v/>
      </c>
      <c r="Z12" s="8">
        <f>IF(R12&lt;&gt;"Ready","",IFERROR(IF(OR(Y12&lt;=W12,Y12-W12&lt;=MIN(8.881784197001252E-16*MAX(ABS(Y12),ABS(W12)),1E-9)),"Yes","No"),""))</f>
        <v/>
      </c>
      <c r="AA12" s="8">
        <f>IF(R12&lt;&gt;"Ready","",IFERROR(IF(AND(Z12="Yes",NOT(OR(X12&lt;=Y12,X12-Y12&lt;=MIN(8.881784197001252E-16*MAX(ABS(X12),ABS(Y12)),1E-9)))),MAX(0,X12-Y12),0),""))</f>
        <v/>
      </c>
      <c r="AB12" s="8">
        <f>IF(R12&lt;&gt;"Ready","",IFERROR(IF(AA12&gt;0,IF(N(Q12)&gt;0,IF(ABS(AD12-ROUND(AD12,0))&lt;=MIN(8.881784197001252E-16*AD12,1E-9),ROUND(AD12,0),ROUNDUP(AD12,0))*Q12,MAX(AA12,N(P12))),0),""))</f>
        <v/>
      </c>
      <c r="AC12" s="8">
        <f>IF(R12&lt;&gt;"Ready","",IFERROR(Y12+AB12,""))</f>
        <v/>
      </c>
      <c r="AD12" s="8">
        <f>IF(R12&lt;&gt;"Ready","",IFERROR(IF(N(Q12)&gt;0,MAX(AA12,N(P12))/Q12,""),""))</f>
        <v/>
      </c>
    </row>
    <row r="13">
      <c r="A13" s="6" t="inlineStr">
        <is>
          <t>FICTIONAL-008</t>
        </is>
      </c>
      <c r="B13" s="7" t="n">
        <v>40</v>
      </c>
      <c r="C13" s="7" t="n">
        <v>10</v>
      </c>
      <c r="D13" s="7" t="inlineStr">
        <is>
          <t>Statistical</t>
        </is>
      </c>
      <c r="E13" s="7" t="n"/>
      <c r="F13" s="7" t="n">
        <v>9</v>
      </c>
      <c r="G13" s="7" t="n">
        <v>95</v>
      </c>
      <c r="H13" s="7" t="inlineStr">
        <is>
          <t>Review</t>
        </is>
      </c>
      <c r="I13" s="7" t="n"/>
      <c r="J13" s="7" t="n"/>
      <c r="K13" s="7" t="n"/>
      <c r="L13" s="7" t="n">
        <v>7</v>
      </c>
      <c r="M13" s="7" t="n">
        <v>64</v>
      </c>
      <c r="N13" s="7" t="n">
        <v>0</v>
      </c>
      <c r="O13" s="7" t="n">
        <v>0</v>
      </c>
      <c r="P13" s="7" t="n">
        <v>25</v>
      </c>
      <c r="Q13" s="7" t="n">
        <v>10</v>
      </c>
      <c r="R13" s="8">
        <f>IF(COUNTA(A13:Q13)=0,"",IF(TRIM(A13&amp;"")="","Item required",IFERROR(IF(NOT(AND(COUNT(B13:C13,M13)=3,MIN(B13:C13,M13)&gt;=0,COUNT(N13:Q13)=COUNTA(N13:Q13),MIN(N13:Q13)&gt;=0)),"Enter nonnegative numbers for demand, days and stock",IF(NOT(OR(AND(D13="Entered",COUNT(E13)=1,E13&gt;=0,COUNTA(F13:G13)=0),AND(D13="Statistical",E13="",COUNT(F13:G13)=2,F13&gt;=0,G13&gt;=50,G13&lt;=99.9))),"Choose entered safety OR sigma and service (50-99.9%)",IF(NOT(OR(AND(H13="Entered",COUNT(I13)=1,I13&gt;=0,COUNTA(J13:L13)=0),AND(H13="EOQ",I13="",L13="",COUNT(J13:K13)=2,MIN(J13:K13)&gt;0),AND(H13="Review",COUNT(L13)=1,L13&gt;=0,COUNTA(I13:K13)=0))),"Choose one quantity basis; EOQ costs must be positive",IF(IF(H13="EOQ",IF(B13=0,TRUE,SQRT(2*(B13*365)*J13/K13)&gt;0),TRUE),"Ready","Calculated EOQ outside numeric range; rescale")))),"Check inputs / numeric range")))</f>
        <v/>
      </c>
      <c r="S13" s="8">
        <f>IF(R13&lt;&gt;"Ready","",IFERROR(IF(D13="Statistical",IF(G13=50,0,MAX(0,_xlfn.NORM.S.INV(G13/100))),""),""))</f>
        <v/>
      </c>
      <c r="T13" s="8">
        <f>IF(R13&lt;&gt;"Ready","",IFERROR(IF(D13="Entered",E13,S13*F13*SQRT(C13)),""))</f>
        <v/>
      </c>
      <c r="U13" s="8">
        <f>IF(R13&lt;&gt;"Ready","",IFERROR(B13*365,""))</f>
        <v/>
      </c>
      <c r="V13" s="8">
        <f>IF(R13&lt;&gt;"Ready","",IFERROR(IF(H13="Entered",I13,IF(H13="Review",B13*L13,IF(U13=0,0,SQRT(2*U13*J13/K13)))),""))</f>
        <v/>
      </c>
      <c r="W13" s="8">
        <f>IF(R13&lt;&gt;"Ready","",IFERROR(B13*C13+T13,""))</f>
        <v/>
      </c>
      <c r="X13" s="8">
        <f>IF(R13&lt;&gt;"Ready","",IFERROR(W13+V13,""))</f>
        <v/>
      </c>
      <c r="Y13" s="8">
        <f>IF(R13&lt;&gt;"Ready","",IFERROR(M13+N(N13)-N(O13),""))</f>
        <v/>
      </c>
      <c r="Z13" s="8">
        <f>IF(R13&lt;&gt;"Ready","",IFERROR(IF(OR(Y13&lt;=W13,Y13-W13&lt;=MIN(8.881784197001252E-16*MAX(ABS(Y13),ABS(W13)),1E-9)),"Yes","No"),""))</f>
        <v/>
      </c>
      <c r="AA13" s="8">
        <f>IF(R13&lt;&gt;"Ready","",IFERROR(IF(AND(Z13="Yes",NOT(OR(X13&lt;=Y13,X13-Y13&lt;=MIN(8.881784197001252E-16*MAX(ABS(X13),ABS(Y13)),1E-9)))),MAX(0,X13-Y13),0),""))</f>
        <v/>
      </c>
      <c r="AB13" s="8">
        <f>IF(R13&lt;&gt;"Ready","",IFERROR(IF(AA13&gt;0,IF(N(Q13)&gt;0,IF(ABS(AD13-ROUND(AD13,0))&lt;=MIN(8.881784197001252E-16*AD13,1E-9),ROUND(AD13,0),ROUNDUP(AD13,0))*Q13,MAX(AA13,N(P13))),0),""))</f>
        <v/>
      </c>
      <c r="AC13" s="8">
        <f>IF(R13&lt;&gt;"Ready","",IFERROR(Y13+AB13,""))</f>
        <v/>
      </c>
      <c r="AD13" s="8">
        <f>IF(R13&lt;&gt;"Ready","",IFERROR(IF(N(Q13)&gt;0,MAX(AA13,N(P13))/Q13,""),""))</f>
        <v/>
      </c>
    </row>
    <row r="14">
      <c r="A14" s="6" t="inlineStr">
        <is>
          <t>FICTIONAL-009</t>
        </is>
      </c>
      <c r="B14" s="7" t="n">
        <v>45</v>
      </c>
      <c r="C14" s="7" t="n">
        <v>11</v>
      </c>
      <c r="D14" s="7" t="inlineStr">
        <is>
          <t>Entered</t>
        </is>
      </c>
      <c r="E14" s="7" t="n">
        <v>27</v>
      </c>
      <c r="F14" s="7" t="n"/>
      <c r="G14" s="7" t="n"/>
      <c r="H14" s="7" t="inlineStr">
        <is>
          <t>Entered</t>
        </is>
      </c>
      <c r="I14" s="7" t="n">
        <v>180</v>
      </c>
      <c r="J14" s="7" t="n"/>
      <c r="K14" s="7" t="n"/>
      <c r="L14" s="7" t="n"/>
      <c r="M14" s="7" t="n">
        <v>72</v>
      </c>
      <c r="N14" s="7" t="n">
        <v>0</v>
      </c>
      <c r="O14" s="7" t="n">
        <v>0</v>
      </c>
      <c r="P14" s="7" t="n">
        <v>25</v>
      </c>
      <c r="Q14" s="7" t="n">
        <v>10</v>
      </c>
      <c r="R14" s="8">
        <f>IF(COUNTA(A14:Q14)=0,"",IF(TRIM(A14&amp;"")="","Item required",IFERROR(IF(NOT(AND(COUNT(B14:C14,M14)=3,MIN(B14:C14,M14)&gt;=0,COUNT(N14:Q14)=COUNTA(N14:Q14),MIN(N14:Q14)&gt;=0)),"Enter nonnegative numbers for demand, days and stock",IF(NOT(OR(AND(D14="Entered",COUNT(E14)=1,E14&gt;=0,COUNTA(F14:G14)=0),AND(D14="Statistical",E14="",COUNT(F14:G14)=2,F14&gt;=0,G14&gt;=50,G14&lt;=99.9))),"Choose entered safety OR sigma and service (50-99.9%)",IF(NOT(OR(AND(H14="Entered",COUNT(I14)=1,I14&gt;=0,COUNTA(J14:L14)=0),AND(H14="EOQ",I14="",L14="",COUNT(J14:K14)=2,MIN(J14:K14)&gt;0),AND(H14="Review",COUNT(L14)=1,L14&gt;=0,COUNTA(I14:K14)=0))),"Choose one quantity basis; EOQ costs must be positive",IF(IF(H14="EOQ",IF(B14=0,TRUE,SQRT(2*(B14*365)*J14/K14)&gt;0),TRUE),"Ready","Calculated EOQ outside numeric range; rescale")))),"Check inputs / numeric range")))</f>
        <v/>
      </c>
      <c r="S14" s="8">
        <f>IF(R14&lt;&gt;"Ready","",IFERROR(IF(D14="Statistical",IF(G14=50,0,MAX(0,_xlfn.NORM.S.INV(G14/100))),""),""))</f>
        <v/>
      </c>
      <c r="T14" s="8">
        <f>IF(R14&lt;&gt;"Ready","",IFERROR(IF(D14="Entered",E14,S14*F14*SQRT(C14)),""))</f>
        <v/>
      </c>
      <c r="U14" s="8">
        <f>IF(R14&lt;&gt;"Ready","",IFERROR(B14*365,""))</f>
        <v/>
      </c>
      <c r="V14" s="8">
        <f>IF(R14&lt;&gt;"Ready","",IFERROR(IF(H14="Entered",I14,IF(H14="Review",B14*L14,IF(U14=0,0,SQRT(2*U14*J14/K14)))),""))</f>
        <v/>
      </c>
      <c r="W14" s="8">
        <f>IF(R14&lt;&gt;"Ready","",IFERROR(B14*C14+T14,""))</f>
        <v/>
      </c>
      <c r="X14" s="8">
        <f>IF(R14&lt;&gt;"Ready","",IFERROR(W14+V14,""))</f>
        <v/>
      </c>
      <c r="Y14" s="8">
        <f>IF(R14&lt;&gt;"Ready","",IFERROR(M14+N(N14)-N(O14),""))</f>
        <v/>
      </c>
      <c r="Z14" s="8">
        <f>IF(R14&lt;&gt;"Ready","",IFERROR(IF(OR(Y14&lt;=W14,Y14-W14&lt;=MIN(8.881784197001252E-16*MAX(ABS(Y14),ABS(W14)),1E-9)),"Yes","No"),""))</f>
        <v/>
      </c>
      <c r="AA14" s="8">
        <f>IF(R14&lt;&gt;"Ready","",IFERROR(IF(AND(Z14="Yes",NOT(OR(X14&lt;=Y14,X14-Y14&lt;=MIN(8.881784197001252E-16*MAX(ABS(X14),ABS(Y14)),1E-9)))),MAX(0,X14-Y14),0),""))</f>
        <v/>
      </c>
      <c r="AB14" s="8">
        <f>IF(R14&lt;&gt;"Ready","",IFERROR(IF(AA14&gt;0,IF(N(Q14)&gt;0,IF(ABS(AD14-ROUND(AD14,0))&lt;=MIN(8.881784197001252E-16*AD14,1E-9),ROUND(AD14,0),ROUNDUP(AD14,0))*Q14,MAX(AA14,N(P14))),0),""))</f>
        <v/>
      </c>
      <c r="AC14" s="8">
        <f>IF(R14&lt;&gt;"Ready","",IFERROR(Y14+AB14,""))</f>
        <v/>
      </c>
      <c r="AD14" s="8">
        <f>IF(R14&lt;&gt;"Ready","",IFERROR(IF(N(Q14)&gt;0,MAX(AA14,N(P14))/Q14,""),""))</f>
        <v/>
      </c>
    </row>
    <row r="15">
      <c r="A15" s="6" t="inlineStr">
        <is>
          <t>FICTIONAL-010</t>
        </is>
      </c>
      <c r="B15" s="7" t="n">
        <v>50</v>
      </c>
      <c r="C15" s="7" t="n">
        <v>12</v>
      </c>
      <c r="D15" s="7" t="inlineStr">
        <is>
          <t>Statistical</t>
        </is>
      </c>
      <c r="E15" s="7" t="n"/>
      <c r="F15" s="7" t="n">
        <v>11</v>
      </c>
      <c r="G15" s="7" t="n">
        <v>95</v>
      </c>
      <c r="H15" s="7" t="inlineStr">
        <is>
          <t>EOQ</t>
        </is>
      </c>
      <c r="I15" s="7" t="n"/>
      <c r="J15" s="7" t="n">
        <v>75</v>
      </c>
      <c r="K15" s="7" t="n">
        <v>5</v>
      </c>
      <c r="L15" s="7" t="n"/>
      <c r="M15" s="7" t="n">
        <v>80</v>
      </c>
      <c r="N15" s="7" t="n">
        <v>0</v>
      </c>
      <c r="O15" s="7" t="n">
        <v>0</v>
      </c>
      <c r="P15" s="7" t="n">
        <v>25</v>
      </c>
      <c r="Q15" s="7" t="n">
        <v>10</v>
      </c>
      <c r="R15" s="8">
        <f>IF(COUNTA(A15:Q15)=0,"",IF(TRIM(A15&amp;"")="","Item required",IFERROR(IF(NOT(AND(COUNT(B15:C15,M15)=3,MIN(B15:C15,M15)&gt;=0,COUNT(N15:Q15)=COUNTA(N15:Q15),MIN(N15:Q15)&gt;=0)),"Enter nonnegative numbers for demand, days and stock",IF(NOT(OR(AND(D15="Entered",COUNT(E15)=1,E15&gt;=0,COUNTA(F15:G15)=0),AND(D15="Statistical",E15="",COUNT(F15:G15)=2,F15&gt;=0,G15&gt;=50,G15&lt;=99.9))),"Choose entered safety OR sigma and service (50-99.9%)",IF(NOT(OR(AND(H15="Entered",COUNT(I15)=1,I15&gt;=0,COUNTA(J15:L15)=0),AND(H15="EOQ",I15="",L15="",COUNT(J15:K15)=2,MIN(J15:K15)&gt;0),AND(H15="Review",COUNT(L15)=1,L15&gt;=0,COUNTA(I15:K15)=0))),"Choose one quantity basis; EOQ costs must be positive",IF(IF(H15="EOQ",IF(B15=0,TRUE,SQRT(2*(B15*365)*J15/K15)&gt;0),TRUE),"Ready","Calculated EOQ outside numeric range; rescale")))),"Check inputs / numeric range")))</f>
        <v/>
      </c>
      <c r="S15" s="8">
        <f>IF(R15&lt;&gt;"Ready","",IFERROR(IF(D15="Statistical",IF(G15=50,0,MAX(0,_xlfn.NORM.S.INV(G15/100))),""),""))</f>
        <v/>
      </c>
      <c r="T15" s="8">
        <f>IF(R15&lt;&gt;"Ready","",IFERROR(IF(D15="Entered",E15,S15*F15*SQRT(C15)),""))</f>
        <v/>
      </c>
      <c r="U15" s="8">
        <f>IF(R15&lt;&gt;"Ready","",IFERROR(B15*365,""))</f>
        <v/>
      </c>
      <c r="V15" s="8">
        <f>IF(R15&lt;&gt;"Ready","",IFERROR(IF(H15="Entered",I15,IF(H15="Review",B15*L15,IF(U15=0,0,SQRT(2*U15*J15/K15)))),""))</f>
        <v/>
      </c>
      <c r="W15" s="8">
        <f>IF(R15&lt;&gt;"Ready","",IFERROR(B15*C15+T15,""))</f>
        <v/>
      </c>
      <c r="X15" s="8">
        <f>IF(R15&lt;&gt;"Ready","",IFERROR(W15+V15,""))</f>
        <v/>
      </c>
      <c r="Y15" s="8">
        <f>IF(R15&lt;&gt;"Ready","",IFERROR(M15+N(N15)-N(O15),""))</f>
        <v/>
      </c>
      <c r="Z15" s="8">
        <f>IF(R15&lt;&gt;"Ready","",IFERROR(IF(OR(Y15&lt;=W15,Y15-W15&lt;=MIN(8.881784197001252E-16*MAX(ABS(Y15),ABS(W15)),1E-9)),"Yes","No"),""))</f>
        <v/>
      </c>
      <c r="AA15" s="8">
        <f>IF(R15&lt;&gt;"Ready","",IFERROR(IF(AND(Z15="Yes",NOT(OR(X15&lt;=Y15,X15-Y15&lt;=MIN(8.881784197001252E-16*MAX(ABS(X15),ABS(Y15)),1E-9)))),MAX(0,X15-Y15),0),""))</f>
        <v/>
      </c>
      <c r="AB15" s="8">
        <f>IF(R15&lt;&gt;"Ready","",IFERROR(IF(AA15&gt;0,IF(N(Q15)&gt;0,IF(ABS(AD15-ROUND(AD15,0))&lt;=MIN(8.881784197001252E-16*AD15,1E-9),ROUND(AD15,0),ROUNDUP(AD15,0))*Q15,MAX(AA15,N(P15))),0),""))</f>
        <v/>
      </c>
      <c r="AC15" s="8">
        <f>IF(R15&lt;&gt;"Ready","",IFERROR(Y15+AB15,""))</f>
        <v/>
      </c>
      <c r="AD15" s="8">
        <f>IF(R15&lt;&gt;"Ready","",IFERROR(IF(N(Q15)&gt;0,MAX(AA15,N(P15))/Q15,""),""))</f>
        <v/>
      </c>
    </row>
    <row r="16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8">
        <f>IF(COUNTA(A16:Q16)=0,"",IF(TRIM(A16&amp;"")="","Item required",IFERROR(IF(NOT(AND(COUNT(B16:C16,M16)=3,MIN(B16:C16,M16)&gt;=0,COUNT(N16:Q16)=COUNTA(N16:Q16),MIN(N16:Q16)&gt;=0)),"Enter nonnegative numbers for demand, days and stock",IF(NOT(OR(AND(D16="Entered",COUNT(E16)=1,E16&gt;=0,COUNTA(F16:G16)=0),AND(D16="Statistical",E16="",COUNT(F16:G16)=2,F16&gt;=0,G16&gt;=50,G16&lt;=99.9))),"Choose entered safety OR sigma and service (50-99.9%)",IF(NOT(OR(AND(H16="Entered",COUNT(I16)=1,I16&gt;=0,COUNTA(J16:L16)=0),AND(H16="EOQ",I16="",L16="",COUNT(J16:K16)=2,MIN(J16:K16)&gt;0),AND(H16="Review",COUNT(L16)=1,L16&gt;=0,COUNTA(I16:K16)=0))),"Choose one quantity basis; EOQ costs must be positive",IF(IF(H16="EOQ",IF(B16=0,TRUE,SQRT(2*(B16*365)*J16/K16)&gt;0),TRUE),"Ready","Calculated EOQ outside numeric range; rescale")))),"Check inputs / numeric range")))</f>
        <v/>
      </c>
      <c r="S16" s="8">
        <f>IF(R16&lt;&gt;"Ready","",IFERROR(IF(D16="Statistical",IF(G16=50,0,MAX(0,_xlfn.NORM.S.INV(G16/100))),""),""))</f>
        <v/>
      </c>
      <c r="T16" s="8">
        <f>IF(R16&lt;&gt;"Ready","",IFERROR(IF(D16="Entered",E16,S16*F16*SQRT(C16)),""))</f>
        <v/>
      </c>
      <c r="U16" s="8">
        <f>IF(R16&lt;&gt;"Ready","",IFERROR(B16*365,""))</f>
        <v/>
      </c>
      <c r="V16" s="8">
        <f>IF(R16&lt;&gt;"Ready","",IFERROR(IF(H16="Entered",I16,IF(H16="Review",B16*L16,IF(U16=0,0,SQRT(2*U16*J16/K16)))),""))</f>
        <v/>
      </c>
      <c r="W16" s="8">
        <f>IF(R16&lt;&gt;"Ready","",IFERROR(B16*C16+T16,""))</f>
        <v/>
      </c>
      <c r="X16" s="8">
        <f>IF(R16&lt;&gt;"Ready","",IFERROR(W16+V16,""))</f>
        <v/>
      </c>
      <c r="Y16" s="8">
        <f>IF(R16&lt;&gt;"Ready","",IFERROR(M16+N(N16)-N(O16),""))</f>
        <v/>
      </c>
      <c r="Z16" s="8">
        <f>IF(R16&lt;&gt;"Ready","",IFERROR(IF(OR(Y16&lt;=W16,Y16-W16&lt;=MIN(8.881784197001252E-16*MAX(ABS(Y16),ABS(W16)),1E-9)),"Yes","No"),""))</f>
        <v/>
      </c>
      <c r="AA16" s="8">
        <f>IF(R16&lt;&gt;"Ready","",IFERROR(IF(AND(Z16="Yes",NOT(OR(X16&lt;=Y16,X16-Y16&lt;=MIN(8.881784197001252E-16*MAX(ABS(X16),ABS(Y16)),1E-9)))),MAX(0,X16-Y16),0),""))</f>
        <v/>
      </c>
      <c r="AB16" s="8">
        <f>IF(R16&lt;&gt;"Ready","",IFERROR(IF(AA16&gt;0,IF(N(Q16)&gt;0,IF(ABS(AD16-ROUND(AD16,0))&lt;=MIN(8.881784197001252E-16*AD16,1E-9),ROUND(AD16,0),ROUNDUP(AD16,0))*Q16,MAX(AA16,N(P16))),0),""))</f>
        <v/>
      </c>
      <c r="AC16" s="8">
        <f>IF(R16&lt;&gt;"Ready","",IFERROR(Y16+AB16,""))</f>
        <v/>
      </c>
      <c r="AD16" s="8">
        <f>IF(R16&lt;&gt;"Ready","",IFERROR(IF(N(Q16)&gt;0,MAX(AA16,N(P16))/Q16,""),""))</f>
        <v/>
      </c>
    </row>
    <row r="17">
      <c r="A17" s="6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8">
        <f>IF(COUNTA(A17:Q17)=0,"",IF(TRIM(A17&amp;"")="","Item required",IFERROR(IF(NOT(AND(COUNT(B17:C17,M17)=3,MIN(B17:C17,M17)&gt;=0,COUNT(N17:Q17)=COUNTA(N17:Q17),MIN(N17:Q17)&gt;=0)),"Enter nonnegative numbers for demand, days and stock",IF(NOT(OR(AND(D17="Entered",COUNT(E17)=1,E17&gt;=0,COUNTA(F17:G17)=0),AND(D17="Statistical",E17="",COUNT(F17:G17)=2,F17&gt;=0,G17&gt;=50,G17&lt;=99.9))),"Choose entered safety OR sigma and service (50-99.9%)",IF(NOT(OR(AND(H17="Entered",COUNT(I17)=1,I17&gt;=0,COUNTA(J17:L17)=0),AND(H17="EOQ",I17="",L17="",COUNT(J17:K17)=2,MIN(J17:K17)&gt;0),AND(H17="Review",COUNT(L17)=1,L17&gt;=0,COUNTA(I17:K17)=0))),"Choose one quantity basis; EOQ costs must be positive",IF(IF(H17="EOQ",IF(B17=0,TRUE,SQRT(2*(B17*365)*J17/K17)&gt;0),TRUE),"Ready","Calculated EOQ outside numeric range; rescale")))),"Check inputs / numeric range")))</f>
        <v/>
      </c>
      <c r="S17" s="8">
        <f>IF(R17&lt;&gt;"Ready","",IFERROR(IF(D17="Statistical",IF(G17=50,0,MAX(0,_xlfn.NORM.S.INV(G17/100))),""),""))</f>
        <v/>
      </c>
      <c r="T17" s="8">
        <f>IF(R17&lt;&gt;"Ready","",IFERROR(IF(D17="Entered",E17,S17*F17*SQRT(C17)),""))</f>
        <v/>
      </c>
      <c r="U17" s="8">
        <f>IF(R17&lt;&gt;"Ready","",IFERROR(B17*365,""))</f>
        <v/>
      </c>
      <c r="V17" s="8">
        <f>IF(R17&lt;&gt;"Ready","",IFERROR(IF(H17="Entered",I17,IF(H17="Review",B17*L17,IF(U17=0,0,SQRT(2*U17*J17/K17)))),""))</f>
        <v/>
      </c>
      <c r="W17" s="8">
        <f>IF(R17&lt;&gt;"Ready","",IFERROR(B17*C17+T17,""))</f>
        <v/>
      </c>
      <c r="X17" s="8">
        <f>IF(R17&lt;&gt;"Ready","",IFERROR(W17+V17,""))</f>
        <v/>
      </c>
      <c r="Y17" s="8">
        <f>IF(R17&lt;&gt;"Ready","",IFERROR(M17+N(N17)-N(O17),""))</f>
        <v/>
      </c>
      <c r="Z17" s="8">
        <f>IF(R17&lt;&gt;"Ready","",IFERROR(IF(OR(Y17&lt;=W17,Y17-W17&lt;=MIN(8.881784197001252E-16*MAX(ABS(Y17),ABS(W17)),1E-9)),"Yes","No"),""))</f>
        <v/>
      </c>
      <c r="AA17" s="8">
        <f>IF(R17&lt;&gt;"Ready","",IFERROR(IF(AND(Z17="Yes",NOT(OR(X17&lt;=Y17,X17-Y17&lt;=MIN(8.881784197001252E-16*MAX(ABS(X17),ABS(Y17)),1E-9)))),MAX(0,X17-Y17),0),""))</f>
        <v/>
      </c>
      <c r="AB17" s="8">
        <f>IF(R17&lt;&gt;"Ready","",IFERROR(IF(AA17&gt;0,IF(N(Q17)&gt;0,IF(ABS(AD17-ROUND(AD17,0))&lt;=MIN(8.881784197001252E-16*AD17,1E-9),ROUND(AD17,0),ROUNDUP(AD17,0))*Q17,MAX(AA17,N(P17))),0),""))</f>
        <v/>
      </c>
      <c r="AC17" s="8">
        <f>IF(R17&lt;&gt;"Ready","",IFERROR(Y17+AB17,""))</f>
        <v/>
      </c>
      <c r="AD17" s="8">
        <f>IF(R17&lt;&gt;"Ready","",IFERROR(IF(N(Q17)&gt;0,MAX(AA17,N(P17))/Q17,""),""))</f>
        <v/>
      </c>
    </row>
    <row r="18">
      <c r="A18" s="6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8">
        <f>IF(COUNTA(A18:Q18)=0,"",IF(TRIM(A18&amp;"")="","Item required",IFERROR(IF(NOT(AND(COUNT(B18:C18,M18)=3,MIN(B18:C18,M18)&gt;=0,COUNT(N18:Q18)=COUNTA(N18:Q18),MIN(N18:Q18)&gt;=0)),"Enter nonnegative numbers for demand, days and stock",IF(NOT(OR(AND(D18="Entered",COUNT(E18)=1,E18&gt;=0,COUNTA(F18:G18)=0),AND(D18="Statistical",E18="",COUNT(F18:G18)=2,F18&gt;=0,G18&gt;=50,G18&lt;=99.9))),"Choose entered safety OR sigma and service (50-99.9%)",IF(NOT(OR(AND(H18="Entered",COUNT(I18)=1,I18&gt;=0,COUNTA(J18:L18)=0),AND(H18="EOQ",I18="",L18="",COUNT(J18:K18)=2,MIN(J18:K18)&gt;0),AND(H18="Review",COUNT(L18)=1,L18&gt;=0,COUNTA(I18:K18)=0))),"Choose one quantity basis; EOQ costs must be positive",IF(IF(H18="EOQ",IF(B18=0,TRUE,SQRT(2*(B18*365)*J18/K18)&gt;0),TRUE),"Ready","Calculated EOQ outside numeric range; rescale")))),"Check inputs / numeric range")))</f>
        <v/>
      </c>
      <c r="S18" s="8">
        <f>IF(R18&lt;&gt;"Ready","",IFERROR(IF(D18="Statistical",IF(G18=50,0,MAX(0,_xlfn.NORM.S.INV(G18/100))),""),""))</f>
        <v/>
      </c>
      <c r="T18" s="8">
        <f>IF(R18&lt;&gt;"Ready","",IFERROR(IF(D18="Entered",E18,S18*F18*SQRT(C18)),""))</f>
        <v/>
      </c>
      <c r="U18" s="8">
        <f>IF(R18&lt;&gt;"Ready","",IFERROR(B18*365,""))</f>
        <v/>
      </c>
      <c r="V18" s="8">
        <f>IF(R18&lt;&gt;"Ready","",IFERROR(IF(H18="Entered",I18,IF(H18="Review",B18*L18,IF(U18=0,0,SQRT(2*U18*J18/K18)))),""))</f>
        <v/>
      </c>
      <c r="W18" s="8">
        <f>IF(R18&lt;&gt;"Ready","",IFERROR(B18*C18+T18,""))</f>
        <v/>
      </c>
      <c r="X18" s="8">
        <f>IF(R18&lt;&gt;"Ready","",IFERROR(W18+V18,""))</f>
        <v/>
      </c>
      <c r="Y18" s="8">
        <f>IF(R18&lt;&gt;"Ready","",IFERROR(M18+N(N18)-N(O18),""))</f>
        <v/>
      </c>
      <c r="Z18" s="8">
        <f>IF(R18&lt;&gt;"Ready","",IFERROR(IF(OR(Y18&lt;=W18,Y18-W18&lt;=MIN(8.881784197001252E-16*MAX(ABS(Y18),ABS(W18)),1E-9)),"Yes","No"),""))</f>
        <v/>
      </c>
      <c r="AA18" s="8">
        <f>IF(R18&lt;&gt;"Ready","",IFERROR(IF(AND(Z18="Yes",NOT(OR(X18&lt;=Y18,X18-Y18&lt;=MIN(8.881784197001252E-16*MAX(ABS(X18),ABS(Y18)),1E-9)))),MAX(0,X18-Y18),0),""))</f>
        <v/>
      </c>
      <c r="AB18" s="8">
        <f>IF(R18&lt;&gt;"Ready","",IFERROR(IF(AA18&gt;0,IF(N(Q18)&gt;0,IF(ABS(AD18-ROUND(AD18,0))&lt;=MIN(8.881784197001252E-16*AD18,1E-9),ROUND(AD18,0),ROUNDUP(AD18,0))*Q18,MAX(AA18,N(P18))),0),""))</f>
        <v/>
      </c>
      <c r="AC18" s="8">
        <f>IF(R18&lt;&gt;"Ready","",IFERROR(Y18+AB18,""))</f>
        <v/>
      </c>
      <c r="AD18" s="8">
        <f>IF(R18&lt;&gt;"Ready","",IFERROR(IF(N(Q18)&gt;0,MAX(AA18,N(P18))/Q18,""),""))</f>
        <v/>
      </c>
    </row>
    <row r="19">
      <c r="A19" s="6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8">
        <f>IF(COUNTA(A19:Q19)=0,"",IF(TRIM(A19&amp;"")="","Item required",IFERROR(IF(NOT(AND(COUNT(B19:C19,M19)=3,MIN(B19:C19,M19)&gt;=0,COUNT(N19:Q19)=COUNTA(N19:Q19),MIN(N19:Q19)&gt;=0)),"Enter nonnegative numbers for demand, days and stock",IF(NOT(OR(AND(D19="Entered",COUNT(E19)=1,E19&gt;=0,COUNTA(F19:G19)=0),AND(D19="Statistical",E19="",COUNT(F19:G19)=2,F19&gt;=0,G19&gt;=50,G19&lt;=99.9))),"Choose entered safety OR sigma and service (50-99.9%)",IF(NOT(OR(AND(H19="Entered",COUNT(I19)=1,I19&gt;=0,COUNTA(J19:L19)=0),AND(H19="EOQ",I19="",L19="",COUNT(J19:K19)=2,MIN(J19:K19)&gt;0),AND(H19="Review",COUNT(L19)=1,L19&gt;=0,COUNTA(I19:K19)=0))),"Choose one quantity basis; EOQ costs must be positive",IF(IF(H19="EOQ",IF(B19=0,TRUE,SQRT(2*(B19*365)*J19/K19)&gt;0),TRUE),"Ready","Calculated EOQ outside numeric range; rescale")))),"Check inputs / numeric range")))</f>
        <v/>
      </c>
      <c r="S19" s="8">
        <f>IF(R19&lt;&gt;"Ready","",IFERROR(IF(D19="Statistical",IF(G19=50,0,MAX(0,_xlfn.NORM.S.INV(G19/100))),""),""))</f>
        <v/>
      </c>
      <c r="T19" s="8">
        <f>IF(R19&lt;&gt;"Ready","",IFERROR(IF(D19="Entered",E19,S19*F19*SQRT(C19)),""))</f>
        <v/>
      </c>
      <c r="U19" s="8">
        <f>IF(R19&lt;&gt;"Ready","",IFERROR(B19*365,""))</f>
        <v/>
      </c>
      <c r="V19" s="8">
        <f>IF(R19&lt;&gt;"Ready","",IFERROR(IF(H19="Entered",I19,IF(H19="Review",B19*L19,IF(U19=0,0,SQRT(2*U19*J19/K19)))),""))</f>
        <v/>
      </c>
      <c r="W19" s="8">
        <f>IF(R19&lt;&gt;"Ready","",IFERROR(B19*C19+T19,""))</f>
        <v/>
      </c>
      <c r="X19" s="8">
        <f>IF(R19&lt;&gt;"Ready","",IFERROR(W19+V19,""))</f>
        <v/>
      </c>
      <c r="Y19" s="8">
        <f>IF(R19&lt;&gt;"Ready","",IFERROR(M19+N(N19)-N(O19),""))</f>
        <v/>
      </c>
      <c r="Z19" s="8">
        <f>IF(R19&lt;&gt;"Ready","",IFERROR(IF(OR(Y19&lt;=W19,Y19-W19&lt;=MIN(8.881784197001252E-16*MAX(ABS(Y19),ABS(W19)),1E-9)),"Yes","No"),""))</f>
        <v/>
      </c>
      <c r="AA19" s="8">
        <f>IF(R19&lt;&gt;"Ready","",IFERROR(IF(AND(Z19="Yes",NOT(OR(X19&lt;=Y19,X19-Y19&lt;=MIN(8.881784197001252E-16*MAX(ABS(X19),ABS(Y19)),1E-9)))),MAX(0,X19-Y19),0),""))</f>
        <v/>
      </c>
      <c r="AB19" s="8">
        <f>IF(R19&lt;&gt;"Ready","",IFERROR(IF(AA19&gt;0,IF(N(Q19)&gt;0,IF(ABS(AD19-ROUND(AD19,0))&lt;=MIN(8.881784197001252E-16*AD19,1E-9),ROUND(AD19,0),ROUNDUP(AD19,0))*Q19,MAX(AA19,N(P19))),0),""))</f>
        <v/>
      </c>
      <c r="AC19" s="8">
        <f>IF(R19&lt;&gt;"Ready","",IFERROR(Y19+AB19,""))</f>
        <v/>
      </c>
      <c r="AD19" s="8">
        <f>IF(R19&lt;&gt;"Ready","",IFERROR(IF(N(Q19)&gt;0,MAX(AA19,N(P19))/Q19,""),""))</f>
        <v/>
      </c>
    </row>
    <row r="20">
      <c r="A20" s="6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8">
        <f>IF(COUNTA(A20:Q20)=0,"",IF(TRIM(A20&amp;"")="","Item required",IFERROR(IF(NOT(AND(COUNT(B20:C20,M20)=3,MIN(B20:C20,M20)&gt;=0,COUNT(N20:Q20)=COUNTA(N20:Q20),MIN(N20:Q20)&gt;=0)),"Enter nonnegative numbers for demand, days and stock",IF(NOT(OR(AND(D20="Entered",COUNT(E20)=1,E20&gt;=0,COUNTA(F20:G20)=0),AND(D20="Statistical",E20="",COUNT(F20:G20)=2,F20&gt;=0,G20&gt;=50,G20&lt;=99.9))),"Choose entered safety OR sigma and service (50-99.9%)",IF(NOT(OR(AND(H20="Entered",COUNT(I20)=1,I20&gt;=0,COUNTA(J20:L20)=0),AND(H20="EOQ",I20="",L20="",COUNT(J20:K20)=2,MIN(J20:K20)&gt;0),AND(H20="Review",COUNT(L20)=1,L20&gt;=0,COUNTA(I20:K20)=0))),"Choose one quantity basis; EOQ costs must be positive",IF(IF(H20="EOQ",IF(B20=0,TRUE,SQRT(2*(B20*365)*J20/K20)&gt;0),TRUE),"Ready","Calculated EOQ outside numeric range; rescale")))),"Check inputs / numeric range")))</f>
        <v/>
      </c>
      <c r="S20" s="8">
        <f>IF(R20&lt;&gt;"Ready","",IFERROR(IF(D20="Statistical",IF(G20=50,0,MAX(0,_xlfn.NORM.S.INV(G20/100))),""),""))</f>
        <v/>
      </c>
      <c r="T20" s="8">
        <f>IF(R20&lt;&gt;"Ready","",IFERROR(IF(D20="Entered",E20,S20*F20*SQRT(C20)),""))</f>
        <v/>
      </c>
      <c r="U20" s="8">
        <f>IF(R20&lt;&gt;"Ready","",IFERROR(B20*365,""))</f>
        <v/>
      </c>
      <c r="V20" s="8">
        <f>IF(R20&lt;&gt;"Ready","",IFERROR(IF(H20="Entered",I20,IF(H20="Review",B20*L20,IF(U20=0,0,SQRT(2*U20*J20/K20)))),""))</f>
        <v/>
      </c>
      <c r="W20" s="8">
        <f>IF(R20&lt;&gt;"Ready","",IFERROR(B20*C20+T20,""))</f>
        <v/>
      </c>
      <c r="X20" s="8">
        <f>IF(R20&lt;&gt;"Ready","",IFERROR(W20+V20,""))</f>
        <v/>
      </c>
      <c r="Y20" s="8">
        <f>IF(R20&lt;&gt;"Ready","",IFERROR(M20+N(N20)-N(O20),""))</f>
        <v/>
      </c>
      <c r="Z20" s="8">
        <f>IF(R20&lt;&gt;"Ready","",IFERROR(IF(OR(Y20&lt;=W20,Y20-W20&lt;=MIN(8.881784197001252E-16*MAX(ABS(Y20),ABS(W20)),1E-9)),"Yes","No"),""))</f>
        <v/>
      </c>
      <c r="AA20" s="8">
        <f>IF(R20&lt;&gt;"Ready","",IFERROR(IF(AND(Z20="Yes",NOT(OR(X20&lt;=Y20,X20-Y20&lt;=MIN(8.881784197001252E-16*MAX(ABS(X20),ABS(Y20)),1E-9)))),MAX(0,X20-Y20),0),""))</f>
        <v/>
      </c>
      <c r="AB20" s="8">
        <f>IF(R20&lt;&gt;"Ready","",IFERROR(IF(AA20&gt;0,IF(N(Q20)&gt;0,IF(ABS(AD20-ROUND(AD20,0))&lt;=MIN(8.881784197001252E-16*AD20,1E-9),ROUND(AD20,0),ROUNDUP(AD20,0))*Q20,MAX(AA20,N(P20))),0),""))</f>
        <v/>
      </c>
      <c r="AC20" s="8">
        <f>IF(R20&lt;&gt;"Ready","",IFERROR(Y20+AB20,""))</f>
        <v/>
      </c>
      <c r="AD20" s="8">
        <f>IF(R20&lt;&gt;"Ready","",IFERROR(IF(N(Q20)&gt;0,MAX(AA20,N(P20))/Q20,""),""))</f>
        <v/>
      </c>
    </row>
    <row r="21">
      <c r="A21" s="6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8">
        <f>IF(COUNTA(A21:Q21)=0,"",IF(TRIM(A21&amp;"")="","Item required",IFERROR(IF(NOT(AND(COUNT(B21:C21,M21)=3,MIN(B21:C21,M21)&gt;=0,COUNT(N21:Q21)=COUNTA(N21:Q21),MIN(N21:Q21)&gt;=0)),"Enter nonnegative numbers for demand, days and stock",IF(NOT(OR(AND(D21="Entered",COUNT(E21)=1,E21&gt;=0,COUNTA(F21:G21)=0),AND(D21="Statistical",E21="",COUNT(F21:G21)=2,F21&gt;=0,G21&gt;=50,G21&lt;=99.9))),"Choose entered safety OR sigma and service (50-99.9%)",IF(NOT(OR(AND(H21="Entered",COUNT(I21)=1,I21&gt;=0,COUNTA(J21:L21)=0),AND(H21="EOQ",I21="",L21="",COUNT(J21:K21)=2,MIN(J21:K21)&gt;0),AND(H21="Review",COUNT(L21)=1,L21&gt;=0,COUNTA(I21:K21)=0))),"Choose one quantity basis; EOQ costs must be positive",IF(IF(H21="EOQ",IF(B21=0,TRUE,SQRT(2*(B21*365)*J21/K21)&gt;0),TRUE),"Ready","Calculated EOQ outside numeric range; rescale")))),"Check inputs / numeric range")))</f>
        <v/>
      </c>
      <c r="S21" s="8">
        <f>IF(R21&lt;&gt;"Ready","",IFERROR(IF(D21="Statistical",IF(G21=50,0,MAX(0,_xlfn.NORM.S.INV(G21/100))),""),""))</f>
        <v/>
      </c>
      <c r="T21" s="8">
        <f>IF(R21&lt;&gt;"Ready","",IFERROR(IF(D21="Entered",E21,S21*F21*SQRT(C21)),""))</f>
        <v/>
      </c>
      <c r="U21" s="8">
        <f>IF(R21&lt;&gt;"Ready","",IFERROR(B21*365,""))</f>
        <v/>
      </c>
      <c r="V21" s="8">
        <f>IF(R21&lt;&gt;"Ready","",IFERROR(IF(H21="Entered",I21,IF(H21="Review",B21*L21,IF(U21=0,0,SQRT(2*U21*J21/K21)))),""))</f>
        <v/>
      </c>
      <c r="W21" s="8">
        <f>IF(R21&lt;&gt;"Ready","",IFERROR(B21*C21+T21,""))</f>
        <v/>
      </c>
      <c r="X21" s="8">
        <f>IF(R21&lt;&gt;"Ready","",IFERROR(W21+V21,""))</f>
        <v/>
      </c>
      <c r="Y21" s="8">
        <f>IF(R21&lt;&gt;"Ready","",IFERROR(M21+N(N21)-N(O21),""))</f>
        <v/>
      </c>
      <c r="Z21" s="8">
        <f>IF(R21&lt;&gt;"Ready","",IFERROR(IF(OR(Y21&lt;=W21,Y21-W21&lt;=MIN(8.881784197001252E-16*MAX(ABS(Y21),ABS(W21)),1E-9)),"Yes","No"),""))</f>
        <v/>
      </c>
      <c r="AA21" s="8">
        <f>IF(R21&lt;&gt;"Ready","",IFERROR(IF(AND(Z21="Yes",NOT(OR(X21&lt;=Y21,X21-Y21&lt;=MIN(8.881784197001252E-16*MAX(ABS(X21),ABS(Y21)),1E-9)))),MAX(0,X21-Y21),0),""))</f>
        <v/>
      </c>
      <c r="AB21" s="8">
        <f>IF(R21&lt;&gt;"Ready","",IFERROR(IF(AA21&gt;0,IF(N(Q21)&gt;0,IF(ABS(AD21-ROUND(AD21,0))&lt;=MIN(8.881784197001252E-16*AD21,1E-9),ROUND(AD21,0),ROUNDUP(AD21,0))*Q21,MAX(AA21,N(P21))),0),""))</f>
        <v/>
      </c>
      <c r="AC21" s="8">
        <f>IF(R21&lt;&gt;"Ready","",IFERROR(Y21+AB21,""))</f>
        <v/>
      </c>
      <c r="AD21" s="8">
        <f>IF(R21&lt;&gt;"Ready","",IFERROR(IF(N(Q21)&gt;0,MAX(AA21,N(P21))/Q21,""),""))</f>
        <v/>
      </c>
    </row>
    <row r="22">
      <c r="A22" s="6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8">
        <f>IF(COUNTA(A22:Q22)=0,"",IF(TRIM(A22&amp;"")="","Item required",IFERROR(IF(NOT(AND(COUNT(B22:C22,M22)=3,MIN(B22:C22,M22)&gt;=0,COUNT(N22:Q22)=COUNTA(N22:Q22),MIN(N22:Q22)&gt;=0)),"Enter nonnegative numbers for demand, days and stock",IF(NOT(OR(AND(D22="Entered",COUNT(E22)=1,E22&gt;=0,COUNTA(F22:G22)=0),AND(D22="Statistical",E22="",COUNT(F22:G22)=2,F22&gt;=0,G22&gt;=50,G22&lt;=99.9))),"Choose entered safety OR sigma and service (50-99.9%)",IF(NOT(OR(AND(H22="Entered",COUNT(I22)=1,I22&gt;=0,COUNTA(J22:L22)=0),AND(H22="EOQ",I22="",L22="",COUNT(J22:K22)=2,MIN(J22:K22)&gt;0),AND(H22="Review",COUNT(L22)=1,L22&gt;=0,COUNTA(I22:K22)=0))),"Choose one quantity basis; EOQ costs must be positive",IF(IF(H22="EOQ",IF(B22=0,TRUE,SQRT(2*(B22*365)*J22/K22)&gt;0),TRUE),"Ready","Calculated EOQ outside numeric range; rescale")))),"Check inputs / numeric range")))</f>
        <v/>
      </c>
      <c r="S22" s="8">
        <f>IF(R22&lt;&gt;"Ready","",IFERROR(IF(D22="Statistical",IF(G22=50,0,MAX(0,_xlfn.NORM.S.INV(G22/100))),""),""))</f>
        <v/>
      </c>
      <c r="T22" s="8">
        <f>IF(R22&lt;&gt;"Ready","",IFERROR(IF(D22="Entered",E22,S22*F22*SQRT(C22)),""))</f>
        <v/>
      </c>
      <c r="U22" s="8">
        <f>IF(R22&lt;&gt;"Ready","",IFERROR(B22*365,""))</f>
        <v/>
      </c>
      <c r="V22" s="8">
        <f>IF(R22&lt;&gt;"Ready","",IFERROR(IF(H22="Entered",I22,IF(H22="Review",B22*L22,IF(U22=0,0,SQRT(2*U22*J22/K22)))),""))</f>
        <v/>
      </c>
      <c r="W22" s="8">
        <f>IF(R22&lt;&gt;"Ready","",IFERROR(B22*C22+T22,""))</f>
        <v/>
      </c>
      <c r="X22" s="8">
        <f>IF(R22&lt;&gt;"Ready","",IFERROR(W22+V22,""))</f>
        <v/>
      </c>
      <c r="Y22" s="8">
        <f>IF(R22&lt;&gt;"Ready","",IFERROR(M22+N(N22)-N(O22),""))</f>
        <v/>
      </c>
      <c r="Z22" s="8">
        <f>IF(R22&lt;&gt;"Ready","",IFERROR(IF(OR(Y22&lt;=W22,Y22-W22&lt;=MIN(8.881784197001252E-16*MAX(ABS(Y22),ABS(W22)),1E-9)),"Yes","No"),""))</f>
        <v/>
      </c>
      <c r="AA22" s="8">
        <f>IF(R22&lt;&gt;"Ready","",IFERROR(IF(AND(Z22="Yes",NOT(OR(X22&lt;=Y22,X22-Y22&lt;=MIN(8.881784197001252E-16*MAX(ABS(X22),ABS(Y22)),1E-9)))),MAX(0,X22-Y22),0),""))</f>
        <v/>
      </c>
      <c r="AB22" s="8">
        <f>IF(R22&lt;&gt;"Ready","",IFERROR(IF(AA22&gt;0,IF(N(Q22)&gt;0,IF(ABS(AD22-ROUND(AD22,0))&lt;=MIN(8.881784197001252E-16*AD22,1E-9),ROUND(AD22,0),ROUNDUP(AD22,0))*Q22,MAX(AA22,N(P22))),0),""))</f>
        <v/>
      </c>
      <c r="AC22" s="8">
        <f>IF(R22&lt;&gt;"Ready","",IFERROR(Y22+AB22,""))</f>
        <v/>
      </c>
      <c r="AD22" s="8">
        <f>IF(R22&lt;&gt;"Ready","",IFERROR(IF(N(Q22)&gt;0,MAX(AA22,N(P22))/Q22,""),""))</f>
        <v/>
      </c>
    </row>
    <row r="23">
      <c r="A23" s="6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8">
        <f>IF(COUNTA(A23:Q23)=0,"",IF(TRIM(A23&amp;"")="","Item required",IFERROR(IF(NOT(AND(COUNT(B23:C23,M23)=3,MIN(B23:C23,M23)&gt;=0,COUNT(N23:Q23)=COUNTA(N23:Q23),MIN(N23:Q23)&gt;=0)),"Enter nonnegative numbers for demand, days and stock",IF(NOT(OR(AND(D23="Entered",COUNT(E23)=1,E23&gt;=0,COUNTA(F23:G23)=0),AND(D23="Statistical",E23="",COUNT(F23:G23)=2,F23&gt;=0,G23&gt;=50,G23&lt;=99.9))),"Choose entered safety OR sigma and service (50-99.9%)",IF(NOT(OR(AND(H23="Entered",COUNT(I23)=1,I23&gt;=0,COUNTA(J23:L23)=0),AND(H23="EOQ",I23="",L23="",COUNT(J23:K23)=2,MIN(J23:K23)&gt;0),AND(H23="Review",COUNT(L23)=1,L23&gt;=0,COUNTA(I23:K23)=0))),"Choose one quantity basis; EOQ costs must be positive",IF(IF(H23="EOQ",IF(B23=0,TRUE,SQRT(2*(B23*365)*J23/K23)&gt;0),TRUE),"Ready","Calculated EOQ outside numeric range; rescale")))),"Check inputs / numeric range")))</f>
        <v/>
      </c>
      <c r="S23" s="8">
        <f>IF(R23&lt;&gt;"Ready","",IFERROR(IF(D23="Statistical",IF(G23=50,0,MAX(0,_xlfn.NORM.S.INV(G23/100))),""),""))</f>
        <v/>
      </c>
      <c r="T23" s="8">
        <f>IF(R23&lt;&gt;"Ready","",IFERROR(IF(D23="Entered",E23,S23*F23*SQRT(C23)),""))</f>
        <v/>
      </c>
      <c r="U23" s="8">
        <f>IF(R23&lt;&gt;"Ready","",IFERROR(B23*365,""))</f>
        <v/>
      </c>
      <c r="V23" s="8">
        <f>IF(R23&lt;&gt;"Ready","",IFERROR(IF(H23="Entered",I23,IF(H23="Review",B23*L23,IF(U23=0,0,SQRT(2*U23*J23/K23)))),""))</f>
        <v/>
      </c>
      <c r="W23" s="8">
        <f>IF(R23&lt;&gt;"Ready","",IFERROR(B23*C23+T23,""))</f>
        <v/>
      </c>
      <c r="X23" s="8">
        <f>IF(R23&lt;&gt;"Ready","",IFERROR(W23+V23,""))</f>
        <v/>
      </c>
      <c r="Y23" s="8">
        <f>IF(R23&lt;&gt;"Ready","",IFERROR(M23+N(N23)-N(O23),""))</f>
        <v/>
      </c>
      <c r="Z23" s="8">
        <f>IF(R23&lt;&gt;"Ready","",IFERROR(IF(OR(Y23&lt;=W23,Y23-W23&lt;=MIN(8.881784197001252E-16*MAX(ABS(Y23),ABS(W23)),1E-9)),"Yes","No"),""))</f>
        <v/>
      </c>
      <c r="AA23" s="8">
        <f>IF(R23&lt;&gt;"Ready","",IFERROR(IF(AND(Z23="Yes",NOT(OR(X23&lt;=Y23,X23-Y23&lt;=MIN(8.881784197001252E-16*MAX(ABS(X23),ABS(Y23)),1E-9)))),MAX(0,X23-Y23),0),""))</f>
        <v/>
      </c>
      <c r="AB23" s="8">
        <f>IF(R23&lt;&gt;"Ready","",IFERROR(IF(AA23&gt;0,IF(N(Q23)&gt;0,IF(ABS(AD23-ROUND(AD23,0))&lt;=MIN(8.881784197001252E-16*AD23,1E-9),ROUND(AD23,0),ROUNDUP(AD23,0))*Q23,MAX(AA23,N(P23))),0),""))</f>
        <v/>
      </c>
      <c r="AC23" s="8">
        <f>IF(R23&lt;&gt;"Ready","",IFERROR(Y23+AB23,""))</f>
        <v/>
      </c>
      <c r="AD23" s="8">
        <f>IF(R23&lt;&gt;"Ready","",IFERROR(IF(N(Q23)&gt;0,MAX(AA23,N(P23))/Q23,""),""))</f>
        <v/>
      </c>
    </row>
    <row r="24">
      <c r="A24" s="6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8">
        <f>IF(COUNTA(A24:Q24)=0,"",IF(TRIM(A24&amp;"")="","Item required",IFERROR(IF(NOT(AND(COUNT(B24:C24,M24)=3,MIN(B24:C24,M24)&gt;=0,COUNT(N24:Q24)=COUNTA(N24:Q24),MIN(N24:Q24)&gt;=0)),"Enter nonnegative numbers for demand, days and stock",IF(NOT(OR(AND(D24="Entered",COUNT(E24)=1,E24&gt;=0,COUNTA(F24:G24)=0),AND(D24="Statistical",E24="",COUNT(F24:G24)=2,F24&gt;=0,G24&gt;=50,G24&lt;=99.9))),"Choose entered safety OR sigma and service (50-99.9%)",IF(NOT(OR(AND(H24="Entered",COUNT(I24)=1,I24&gt;=0,COUNTA(J24:L24)=0),AND(H24="EOQ",I24="",L24="",COUNT(J24:K24)=2,MIN(J24:K24)&gt;0),AND(H24="Review",COUNT(L24)=1,L24&gt;=0,COUNTA(I24:K24)=0))),"Choose one quantity basis; EOQ costs must be positive",IF(IF(H24="EOQ",IF(B24=0,TRUE,SQRT(2*(B24*365)*J24/K24)&gt;0),TRUE),"Ready","Calculated EOQ outside numeric range; rescale")))),"Check inputs / numeric range")))</f>
        <v/>
      </c>
      <c r="S24" s="8">
        <f>IF(R24&lt;&gt;"Ready","",IFERROR(IF(D24="Statistical",IF(G24=50,0,MAX(0,_xlfn.NORM.S.INV(G24/100))),""),""))</f>
        <v/>
      </c>
      <c r="T24" s="8">
        <f>IF(R24&lt;&gt;"Ready","",IFERROR(IF(D24="Entered",E24,S24*F24*SQRT(C24)),""))</f>
        <v/>
      </c>
      <c r="U24" s="8">
        <f>IF(R24&lt;&gt;"Ready","",IFERROR(B24*365,""))</f>
        <v/>
      </c>
      <c r="V24" s="8">
        <f>IF(R24&lt;&gt;"Ready","",IFERROR(IF(H24="Entered",I24,IF(H24="Review",B24*L24,IF(U24=0,0,SQRT(2*U24*J24/K24)))),""))</f>
        <v/>
      </c>
      <c r="W24" s="8">
        <f>IF(R24&lt;&gt;"Ready","",IFERROR(B24*C24+T24,""))</f>
        <v/>
      </c>
      <c r="X24" s="8">
        <f>IF(R24&lt;&gt;"Ready","",IFERROR(W24+V24,""))</f>
        <v/>
      </c>
      <c r="Y24" s="8">
        <f>IF(R24&lt;&gt;"Ready","",IFERROR(M24+N(N24)-N(O24),""))</f>
        <v/>
      </c>
      <c r="Z24" s="8">
        <f>IF(R24&lt;&gt;"Ready","",IFERROR(IF(OR(Y24&lt;=W24,Y24-W24&lt;=MIN(8.881784197001252E-16*MAX(ABS(Y24),ABS(W24)),1E-9)),"Yes","No"),""))</f>
        <v/>
      </c>
      <c r="AA24" s="8">
        <f>IF(R24&lt;&gt;"Ready","",IFERROR(IF(AND(Z24="Yes",NOT(OR(X24&lt;=Y24,X24-Y24&lt;=MIN(8.881784197001252E-16*MAX(ABS(X24),ABS(Y24)),1E-9)))),MAX(0,X24-Y24),0),""))</f>
        <v/>
      </c>
      <c r="AB24" s="8">
        <f>IF(R24&lt;&gt;"Ready","",IFERROR(IF(AA24&gt;0,IF(N(Q24)&gt;0,IF(ABS(AD24-ROUND(AD24,0))&lt;=MIN(8.881784197001252E-16*AD24,1E-9),ROUND(AD24,0),ROUNDUP(AD24,0))*Q24,MAX(AA24,N(P24))),0),""))</f>
        <v/>
      </c>
      <c r="AC24" s="8">
        <f>IF(R24&lt;&gt;"Ready","",IFERROR(Y24+AB24,""))</f>
        <v/>
      </c>
      <c r="AD24" s="8">
        <f>IF(R24&lt;&gt;"Ready","",IFERROR(IF(N(Q24)&gt;0,MAX(AA24,N(P24))/Q24,""),""))</f>
        <v/>
      </c>
    </row>
    <row r="25">
      <c r="A25" s="6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8">
        <f>IF(COUNTA(A25:Q25)=0,"",IF(TRIM(A25&amp;"")="","Item required",IFERROR(IF(NOT(AND(COUNT(B25:C25,M25)=3,MIN(B25:C25,M25)&gt;=0,COUNT(N25:Q25)=COUNTA(N25:Q25),MIN(N25:Q25)&gt;=0)),"Enter nonnegative numbers for demand, days and stock",IF(NOT(OR(AND(D25="Entered",COUNT(E25)=1,E25&gt;=0,COUNTA(F25:G25)=0),AND(D25="Statistical",E25="",COUNT(F25:G25)=2,F25&gt;=0,G25&gt;=50,G25&lt;=99.9))),"Choose entered safety OR sigma and service (50-99.9%)",IF(NOT(OR(AND(H25="Entered",COUNT(I25)=1,I25&gt;=0,COUNTA(J25:L25)=0),AND(H25="EOQ",I25="",L25="",COUNT(J25:K25)=2,MIN(J25:K25)&gt;0),AND(H25="Review",COUNT(L25)=1,L25&gt;=0,COUNTA(I25:K25)=0))),"Choose one quantity basis; EOQ costs must be positive",IF(IF(H25="EOQ",IF(B25=0,TRUE,SQRT(2*(B25*365)*J25/K25)&gt;0),TRUE),"Ready","Calculated EOQ outside numeric range; rescale")))),"Check inputs / numeric range")))</f>
        <v/>
      </c>
      <c r="S25" s="8">
        <f>IF(R25&lt;&gt;"Ready","",IFERROR(IF(D25="Statistical",IF(G25=50,0,MAX(0,_xlfn.NORM.S.INV(G25/100))),""),""))</f>
        <v/>
      </c>
      <c r="T25" s="8">
        <f>IF(R25&lt;&gt;"Ready","",IFERROR(IF(D25="Entered",E25,S25*F25*SQRT(C25)),""))</f>
        <v/>
      </c>
      <c r="U25" s="8">
        <f>IF(R25&lt;&gt;"Ready","",IFERROR(B25*365,""))</f>
        <v/>
      </c>
      <c r="V25" s="8">
        <f>IF(R25&lt;&gt;"Ready","",IFERROR(IF(H25="Entered",I25,IF(H25="Review",B25*L25,IF(U25=0,0,SQRT(2*U25*J25/K25)))),""))</f>
        <v/>
      </c>
      <c r="W25" s="8">
        <f>IF(R25&lt;&gt;"Ready","",IFERROR(B25*C25+T25,""))</f>
        <v/>
      </c>
      <c r="X25" s="8">
        <f>IF(R25&lt;&gt;"Ready","",IFERROR(W25+V25,""))</f>
        <v/>
      </c>
      <c r="Y25" s="8">
        <f>IF(R25&lt;&gt;"Ready","",IFERROR(M25+N(N25)-N(O25),""))</f>
        <v/>
      </c>
      <c r="Z25" s="8">
        <f>IF(R25&lt;&gt;"Ready","",IFERROR(IF(OR(Y25&lt;=W25,Y25-W25&lt;=MIN(8.881784197001252E-16*MAX(ABS(Y25),ABS(W25)),1E-9)),"Yes","No"),""))</f>
        <v/>
      </c>
      <c r="AA25" s="8">
        <f>IF(R25&lt;&gt;"Ready","",IFERROR(IF(AND(Z25="Yes",NOT(OR(X25&lt;=Y25,X25-Y25&lt;=MIN(8.881784197001252E-16*MAX(ABS(X25),ABS(Y25)),1E-9)))),MAX(0,X25-Y25),0),""))</f>
        <v/>
      </c>
      <c r="AB25" s="8">
        <f>IF(R25&lt;&gt;"Ready","",IFERROR(IF(AA25&gt;0,IF(N(Q25)&gt;0,IF(ABS(AD25-ROUND(AD25,0))&lt;=MIN(8.881784197001252E-16*AD25,1E-9),ROUND(AD25,0),ROUNDUP(AD25,0))*Q25,MAX(AA25,N(P25))),0),""))</f>
        <v/>
      </c>
      <c r="AC25" s="8">
        <f>IF(R25&lt;&gt;"Ready","",IFERROR(Y25+AB25,""))</f>
        <v/>
      </c>
      <c r="AD25" s="8">
        <f>IF(R25&lt;&gt;"Ready","",IFERROR(IF(N(Q25)&gt;0,MAX(AA25,N(P25))/Q25,""),""))</f>
        <v/>
      </c>
    </row>
    <row r="26">
      <c r="A26" s="6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8">
        <f>IF(COUNTA(A26:Q26)=0,"",IF(TRIM(A26&amp;"")="","Item required",IFERROR(IF(NOT(AND(COUNT(B26:C26,M26)=3,MIN(B26:C26,M26)&gt;=0,COUNT(N26:Q26)=COUNTA(N26:Q26),MIN(N26:Q26)&gt;=0)),"Enter nonnegative numbers for demand, days and stock",IF(NOT(OR(AND(D26="Entered",COUNT(E26)=1,E26&gt;=0,COUNTA(F26:G26)=0),AND(D26="Statistical",E26="",COUNT(F26:G26)=2,F26&gt;=0,G26&gt;=50,G26&lt;=99.9))),"Choose entered safety OR sigma and service (50-99.9%)",IF(NOT(OR(AND(H26="Entered",COUNT(I26)=1,I26&gt;=0,COUNTA(J26:L26)=0),AND(H26="EOQ",I26="",L26="",COUNT(J26:K26)=2,MIN(J26:K26)&gt;0),AND(H26="Review",COUNT(L26)=1,L26&gt;=0,COUNTA(I26:K26)=0))),"Choose one quantity basis; EOQ costs must be positive",IF(IF(H26="EOQ",IF(B26=0,TRUE,SQRT(2*(B26*365)*J26/K26)&gt;0),TRUE),"Ready","Calculated EOQ outside numeric range; rescale")))),"Check inputs / numeric range")))</f>
        <v/>
      </c>
      <c r="S26" s="8">
        <f>IF(R26&lt;&gt;"Ready","",IFERROR(IF(D26="Statistical",IF(G26=50,0,MAX(0,_xlfn.NORM.S.INV(G26/100))),""),""))</f>
        <v/>
      </c>
      <c r="T26" s="8">
        <f>IF(R26&lt;&gt;"Ready","",IFERROR(IF(D26="Entered",E26,S26*F26*SQRT(C26)),""))</f>
        <v/>
      </c>
      <c r="U26" s="8">
        <f>IF(R26&lt;&gt;"Ready","",IFERROR(B26*365,""))</f>
        <v/>
      </c>
      <c r="V26" s="8">
        <f>IF(R26&lt;&gt;"Ready","",IFERROR(IF(H26="Entered",I26,IF(H26="Review",B26*L26,IF(U26=0,0,SQRT(2*U26*J26/K26)))),""))</f>
        <v/>
      </c>
      <c r="W26" s="8">
        <f>IF(R26&lt;&gt;"Ready","",IFERROR(B26*C26+T26,""))</f>
        <v/>
      </c>
      <c r="X26" s="8">
        <f>IF(R26&lt;&gt;"Ready","",IFERROR(W26+V26,""))</f>
        <v/>
      </c>
      <c r="Y26" s="8">
        <f>IF(R26&lt;&gt;"Ready","",IFERROR(M26+N(N26)-N(O26),""))</f>
        <v/>
      </c>
      <c r="Z26" s="8">
        <f>IF(R26&lt;&gt;"Ready","",IFERROR(IF(OR(Y26&lt;=W26,Y26-W26&lt;=MIN(8.881784197001252E-16*MAX(ABS(Y26),ABS(W26)),1E-9)),"Yes","No"),""))</f>
        <v/>
      </c>
      <c r="AA26" s="8">
        <f>IF(R26&lt;&gt;"Ready","",IFERROR(IF(AND(Z26="Yes",NOT(OR(X26&lt;=Y26,X26-Y26&lt;=MIN(8.881784197001252E-16*MAX(ABS(X26),ABS(Y26)),1E-9)))),MAX(0,X26-Y26),0),""))</f>
        <v/>
      </c>
      <c r="AB26" s="8">
        <f>IF(R26&lt;&gt;"Ready","",IFERROR(IF(AA26&gt;0,IF(N(Q26)&gt;0,IF(ABS(AD26-ROUND(AD26,0))&lt;=MIN(8.881784197001252E-16*AD26,1E-9),ROUND(AD26,0),ROUNDUP(AD26,0))*Q26,MAX(AA26,N(P26))),0),""))</f>
        <v/>
      </c>
      <c r="AC26" s="8">
        <f>IF(R26&lt;&gt;"Ready","",IFERROR(Y26+AB26,""))</f>
        <v/>
      </c>
      <c r="AD26" s="8">
        <f>IF(R26&lt;&gt;"Ready","",IFERROR(IF(N(Q26)&gt;0,MAX(AA26,N(P26))/Q26,""),""))</f>
        <v/>
      </c>
    </row>
    <row r="27">
      <c r="A27" s="6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8">
        <f>IF(COUNTA(A27:Q27)=0,"",IF(TRIM(A27&amp;"")="","Item required",IFERROR(IF(NOT(AND(COUNT(B27:C27,M27)=3,MIN(B27:C27,M27)&gt;=0,COUNT(N27:Q27)=COUNTA(N27:Q27),MIN(N27:Q27)&gt;=0)),"Enter nonnegative numbers for demand, days and stock",IF(NOT(OR(AND(D27="Entered",COUNT(E27)=1,E27&gt;=0,COUNTA(F27:G27)=0),AND(D27="Statistical",E27="",COUNT(F27:G27)=2,F27&gt;=0,G27&gt;=50,G27&lt;=99.9))),"Choose entered safety OR sigma and service (50-99.9%)",IF(NOT(OR(AND(H27="Entered",COUNT(I27)=1,I27&gt;=0,COUNTA(J27:L27)=0),AND(H27="EOQ",I27="",L27="",COUNT(J27:K27)=2,MIN(J27:K27)&gt;0),AND(H27="Review",COUNT(L27)=1,L27&gt;=0,COUNTA(I27:K27)=0))),"Choose one quantity basis; EOQ costs must be positive",IF(IF(H27="EOQ",IF(B27=0,TRUE,SQRT(2*(B27*365)*J27/K27)&gt;0),TRUE),"Ready","Calculated EOQ outside numeric range; rescale")))),"Check inputs / numeric range")))</f>
        <v/>
      </c>
      <c r="S27" s="8">
        <f>IF(R27&lt;&gt;"Ready","",IFERROR(IF(D27="Statistical",IF(G27=50,0,MAX(0,_xlfn.NORM.S.INV(G27/100))),""),""))</f>
        <v/>
      </c>
      <c r="T27" s="8">
        <f>IF(R27&lt;&gt;"Ready","",IFERROR(IF(D27="Entered",E27,S27*F27*SQRT(C27)),""))</f>
        <v/>
      </c>
      <c r="U27" s="8">
        <f>IF(R27&lt;&gt;"Ready","",IFERROR(B27*365,""))</f>
        <v/>
      </c>
      <c r="V27" s="8">
        <f>IF(R27&lt;&gt;"Ready","",IFERROR(IF(H27="Entered",I27,IF(H27="Review",B27*L27,IF(U27=0,0,SQRT(2*U27*J27/K27)))),""))</f>
        <v/>
      </c>
      <c r="W27" s="8">
        <f>IF(R27&lt;&gt;"Ready","",IFERROR(B27*C27+T27,""))</f>
        <v/>
      </c>
      <c r="X27" s="8">
        <f>IF(R27&lt;&gt;"Ready","",IFERROR(W27+V27,""))</f>
        <v/>
      </c>
      <c r="Y27" s="8">
        <f>IF(R27&lt;&gt;"Ready","",IFERROR(M27+N(N27)-N(O27),""))</f>
        <v/>
      </c>
      <c r="Z27" s="8">
        <f>IF(R27&lt;&gt;"Ready","",IFERROR(IF(OR(Y27&lt;=W27,Y27-W27&lt;=MIN(8.881784197001252E-16*MAX(ABS(Y27),ABS(W27)),1E-9)),"Yes","No"),""))</f>
        <v/>
      </c>
      <c r="AA27" s="8">
        <f>IF(R27&lt;&gt;"Ready","",IFERROR(IF(AND(Z27="Yes",NOT(OR(X27&lt;=Y27,X27-Y27&lt;=MIN(8.881784197001252E-16*MAX(ABS(X27),ABS(Y27)),1E-9)))),MAX(0,X27-Y27),0),""))</f>
        <v/>
      </c>
      <c r="AB27" s="8">
        <f>IF(R27&lt;&gt;"Ready","",IFERROR(IF(AA27&gt;0,IF(N(Q27)&gt;0,IF(ABS(AD27-ROUND(AD27,0))&lt;=MIN(8.881784197001252E-16*AD27,1E-9),ROUND(AD27,0),ROUNDUP(AD27,0))*Q27,MAX(AA27,N(P27))),0),""))</f>
        <v/>
      </c>
      <c r="AC27" s="8">
        <f>IF(R27&lt;&gt;"Ready","",IFERROR(Y27+AB27,""))</f>
        <v/>
      </c>
      <c r="AD27" s="8">
        <f>IF(R27&lt;&gt;"Ready","",IFERROR(IF(N(Q27)&gt;0,MAX(AA27,N(P27))/Q27,""),""))</f>
        <v/>
      </c>
    </row>
    <row r="28">
      <c r="A28" s="6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8">
        <f>IF(COUNTA(A28:Q28)=0,"",IF(TRIM(A28&amp;"")="","Item required",IFERROR(IF(NOT(AND(COUNT(B28:C28,M28)=3,MIN(B28:C28,M28)&gt;=0,COUNT(N28:Q28)=COUNTA(N28:Q28),MIN(N28:Q28)&gt;=0)),"Enter nonnegative numbers for demand, days and stock",IF(NOT(OR(AND(D28="Entered",COUNT(E28)=1,E28&gt;=0,COUNTA(F28:G28)=0),AND(D28="Statistical",E28="",COUNT(F28:G28)=2,F28&gt;=0,G28&gt;=50,G28&lt;=99.9))),"Choose entered safety OR sigma and service (50-99.9%)",IF(NOT(OR(AND(H28="Entered",COUNT(I28)=1,I28&gt;=0,COUNTA(J28:L28)=0),AND(H28="EOQ",I28="",L28="",COUNT(J28:K28)=2,MIN(J28:K28)&gt;0),AND(H28="Review",COUNT(L28)=1,L28&gt;=0,COUNTA(I28:K28)=0))),"Choose one quantity basis; EOQ costs must be positive",IF(IF(H28="EOQ",IF(B28=0,TRUE,SQRT(2*(B28*365)*J28/K28)&gt;0),TRUE),"Ready","Calculated EOQ outside numeric range; rescale")))),"Check inputs / numeric range")))</f>
        <v/>
      </c>
      <c r="S28" s="8">
        <f>IF(R28&lt;&gt;"Ready","",IFERROR(IF(D28="Statistical",IF(G28=50,0,MAX(0,_xlfn.NORM.S.INV(G28/100))),""),""))</f>
        <v/>
      </c>
      <c r="T28" s="8">
        <f>IF(R28&lt;&gt;"Ready","",IFERROR(IF(D28="Entered",E28,S28*F28*SQRT(C28)),""))</f>
        <v/>
      </c>
      <c r="U28" s="8">
        <f>IF(R28&lt;&gt;"Ready","",IFERROR(B28*365,""))</f>
        <v/>
      </c>
      <c r="V28" s="8">
        <f>IF(R28&lt;&gt;"Ready","",IFERROR(IF(H28="Entered",I28,IF(H28="Review",B28*L28,IF(U28=0,0,SQRT(2*U28*J28/K28)))),""))</f>
        <v/>
      </c>
      <c r="W28" s="8">
        <f>IF(R28&lt;&gt;"Ready","",IFERROR(B28*C28+T28,""))</f>
        <v/>
      </c>
      <c r="X28" s="8">
        <f>IF(R28&lt;&gt;"Ready","",IFERROR(W28+V28,""))</f>
        <v/>
      </c>
      <c r="Y28" s="8">
        <f>IF(R28&lt;&gt;"Ready","",IFERROR(M28+N(N28)-N(O28),""))</f>
        <v/>
      </c>
      <c r="Z28" s="8">
        <f>IF(R28&lt;&gt;"Ready","",IFERROR(IF(OR(Y28&lt;=W28,Y28-W28&lt;=MIN(8.881784197001252E-16*MAX(ABS(Y28),ABS(W28)),1E-9)),"Yes","No"),""))</f>
        <v/>
      </c>
      <c r="AA28" s="8">
        <f>IF(R28&lt;&gt;"Ready","",IFERROR(IF(AND(Z28="Yes",NOT(OR(X28&lt;=Y28,X28-Y28&lt;=MIN(8.881784197001252E-16*MAX(ABS(X28),ABS(Y28)),1E-9)))),MAX(0,X28-Y28),0),""))</f>
        <v/>
      </c>
      <c r="AB28" s="8">
        <f>IF(R28&lt;&gt;"Ready","",IFERROR(IF(AA28&gt;0,IF(N(Q28)&gt;0,IF(ABS(AD28-ROUND(AD28,0))&lt;=MIN(8.881784197001252E-16*AD28,1E-9),ROUND(AD28,0),ROUNDUP(AD28,0))*Q28,MAX(AA28,N(P28))),0),""))</f>
        <v/>
      </c>
      <c r="AC28" s="8">
        <f>IF(R28&lt;&gt;"Ready","",IFERROR(Y28+AB28,""))</f>
        <v/>
      </c>
      <c r="AD28" s="8">
        <f>IF(R28&lt;&gt;"Ready","",IFERROR(IF(N(Q28)&gt;0,MAX(AA28,N(P28))/Q28,""),""))</f>
        <v/>
      </c>
    </row>
    <row r="29">
      <c r="A29" s="6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8">
        <f>IF(COUNTA(A29:Q29)=0,"",IF(TRIM(A29&amp;"")="","Item required",IFERROR(IF(NOT(AND(COUNT(B29:C29,M29)=3,MIN(B29:C29,M29)&gt;=0,COUNT(N29:Q29)=COUNTA(N29:Q29),MIN(N29:Q29)&gt;=0)),"Enter nonnegative numbers for demand, days and stock",IF(NOT(OR(AND(D29="Entered",COUNT(E29)=1,E29&gt;=0,COUNTA(F29:G29)=0),AND(D29="Statistical",E29="",COUNT(F29:G29)=2,F29&gt;=0,G29&gt;=50,G29&lt;=99.9))),"Choose entered safety OR sigma and service (50-99.9%)",IF(NOT(OR(AND(H29="Entered",COUNT(I29)=1,I29&gt;=0,COUNTA(J29:L29)=0),AND(H29="EOQ",I29="",L29="",COUNT(J29:K29)=2,MIN(J29:K29)&gt;0),AND(H29="Review",COUNT(L29)=1,L29&gt;=0,COUNTA(I29:K29)=0))),"Choose one quantity basis; EOQ costs must be positive",IF(IF(H29="EOQ",IF(B29=0,TRUE,SQRT(2*(B29*365)*J29/K29)&gt;0),TRUE),"Ready","Calculated EOQ outside numeric range; rescale")))),"Check inputs / numeric range")))</f>
        <v/>
      </c>
      <c r="S29" s="8">
        <f>IF(R29&lt;&gt;"Ready","",IFERROR(IF(D29="Statistical",IF(G29=50,0,MAX(0,_xlfn.NORM.S.INV(G29/100))),""),""))</f>
        <v/>
      </c>
      <c r="T29" s="8">
        <f>IF(R29&lt;&gt;"Ready","",IFERROR(IF(D29="Entered",E29,S29*F29*SQRT(C29)),""))</f>
        <v/>
      </c>
      <c r="U29" s="8">
        <f>IF(R29&lt;&gt;"Ready","",IFERROR(B29*365,""))</f>
        <v/>
      </c>
      <c r="V29" s="8">
        <f>IF(R29&lt;&gt;"Ready","",IFERROR(IF(H29="Entered",I29,IF(H29="Review",B29*L29,IF(U29=0,0,SQRT(2*U29*J29/K29)))),""))</f>
        <v/>
      </c>
      <c r="W29" s="8">
        <f>IF(R29&lt;&gt;"Ready","",IFERROR(B29*C29+T29,""))</f>
        <v/>
      </c>
      <c r="X29" s="8">
        <f>IF(R29&lt;&gt;"Ready","",IFERROR(W29+V29,""))</f>
        <v/>
      </c>
      <c r="Y29" s="8">
        <f>IF(R29&lt;&gt;"Ready","",IFERROR(M29+N(N29)-N(O29),""))</f>
        <v/>
      </c>
      <c r="Z29" s="8">
        <f>IF(R29&lt;&gt;"Ready","",IFERROR(IF(OR(Y29&lt;=W29,Y29-W29&lt;=MIN(8.881784197001252E-16*MAX(ABS(Y29),ABS(W29)),1E-9)),"Yes","No"),""))</f>
        <v/>
      </c>
      <c r="AA29" s="8">
        <f>IF(R29&lt;&gt;"Ready","",IFERROR(IF(AND(Z29="Yes",NOT(OR(X29&lt;=Y29,X29-Y29&lt;=MIN(8.881784197001252E-16*MAX(ABS(X29),ABS(Y29)),1E-9)))),MAX(0,X29-Y29),0),""))</f>
        <v/>
      </c>
      <c r="AB29" s="8">
        <f>IF(R29&lt;&gt;"Ready","",IFERROR(IF(AA29&gt;0,IF(N(Q29)&gt;0,IF(ABS(AD29-ROUND(AD29,0))&lt;=MIN(8.881784197001252E-16*AD29,1E-9),ROUND(AD29,0),ROUNDUP(AD29,0))*Q29,MAX(AA29,N(P29))),0),""))</f>
        <v/>
      </c>
      <c r="AC29" s="8">
        <f>IF(R29&lt;&gt;"Ready","",IFERROR(Y29+AB29,""))</f>
        <v/>
      </c>
      <c r="AD29" s="8">
        <f>IF(R29&lt;&gt;"Ready","",IFERROR(IF(N(Q29)&gt;0,MAX(AA29,N(P29))/Q29,""),""))</f>
        <v/>
      </c>
    </row>
    <row r="30">
      <c r="A30" s="6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8">
        <f>IF(COUNTA(A30:Q30)=0,"",IF(TRIM(A30&amp;"")="","Item required",IFERROR(IF(NOT(AND(COUNT(B30:C30,M30)=3,MIN(B30:C30,M30)&gt;=0,COUNT(N30:Q30)=COUNTA(N30:Q30),MIN(N30:Q30)&gt;=0)),"Enter nonnegative numbers for demand, days and stock",IF(NOT(OR(AND(D30="Entered",COUNT(E30)=1,E30&gt;=0,COUNTA(F30:G30)=0),AND(D30="Statistical",E30="",COUNT(F30:G30)=2,F30&gt;=0,G30&gt;=50,G30&lt;=99.9))),"Choose entered safety OR sigma and service (50-99.9%)",IF(NOT(OR(AND(H30="Entered",COUNT(I30)=1,I30&gt;=0,COUNTA(J30:L30)=0),AND(H30="EOQ",I30="",L30="",COUNT(J30:K30)=2,MIN(J30:K30)&gt;0),AND(H30="Review",COUNT(L30)=1,L30&gt;=0,COUNTA(I30:K30)=0))),"Choose one quantity basis; EOQ costs must be positive",IF(IF(H30="EOQ",IF(B30=0,TRUE,SQRT(2*(B30*365)*J30/K30)&gt;0),TRUE),"Ready","Calculated EOQ outside numeric range; rescale")))),"Check inputs / numeric range")))</f>
        <v/>
      </c>
      <c r="S30" s="8">
        <f>IF(R30&lt;&gt;"Ready","",IFERROR(IF(D30="Statistical",IF(G30=50,0,MAX(0,_xlfn.NORM.S.INV(G30/100))),""),""))</f>
        <v/>
      </c>
      <c r="T30" s="8">
        <f>IF(R30&lt;&gt;"Ready","",IFERROR(IF(D30="Entered",E30,S30*F30*SQRT(C30)),""))</f>
        <v/>
      </c>
      <c r="U30" s="8">
        <f>IF(R30&lt;&gt;"Ready","",IFERROR(B30*365,""))</f>
        <v/>
      </c>
      <c r="V30" s="8">
        <f>IF(R30&lt;&gt;"Ready","",IFERROR(IF(H30="Entered",I30,IF(H30="Review",B30*L30,IF(U30=0,0,SQRT(2*U30*J30/K30)))),""))</f>
        <v/>
      </c>
      <c r="W30" s="8">
        <f>IF(R30&lt;&gt;"Ready","",IFERROR(B30*C30+T30,""))</f>
        <v/>
      </c>
      <c r="X30" s="8">
        <f>IF(R30&lt;&gt;"Ready","",IFERROR(W30+V30,""))</f>
        <v/>
      </c>
      <c r="Y30" s="8">
        <f>IF(R30&lt;&gt;"Ready","",IFERROR(M30+N(N30)-N(O30),""))</f>
        <v/>
      </c>
      <c r="Z30" s="8">
        <f>IF(R30&lt;&gt;"Ready","",IFERROR(IF(OR(Y30&lt;=W30,Y30-W30&lt;=MIN(8.881784197001252E-16*MAX(ABS(Y30),ABS(W30)),1E-9)),"Yes","No"),""))</f>
        <v/>
      </c>
      <c r="AA30" s="8">
        <f>IF(R30&lt;&gt;"Ready","",IFERROR(IF(AND(Z30="Yes",NOT(OR(X30&lt;=Y30,X30-Y30&lt;=MIN(8.881784197001252E-16*MAX(ABS(X30),ABS(Y30)),1E-9)))),MAX(0,X30-Y30),0),""))</f>
        <v/>
      </c>
      <c r="AB30" s="8">
        <f>IF(R30&lt;&gt;"Ready","",IFERROR(IF(AA30&gt;0,IF(N(Q30)&gt;0,IF(ABS(AD30-ROUND(AD30,0))&lt;=MIN(8.881784197001252E-16*AD30,1E-9),ROUND(AD30,0),ROUNDUP(AD30,0))*Q30,MAX(AA30,N(P30))),0),""))</f>
        <v/>
      </c>
      <c r="AC30" s="8">
        <f>IF(R30&lt;&gt;"Ready","",IFERROR(Y30+AB30,""))</f>
        <v/>
      </c>
      <c r="AD30" s="8">
        <f>IF(R30&lt;&gt;"Ready","",IFERROR(IF(N(Q30)&gt;0,MAX(AA30,N(P30))/Q30,""),""))</f>
        <v/>
      </c>
    </row>
    <row r="31">
      <c r="A31" s="6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8">
        <f>IF(COUNTA(A31:Q31)=0,"",IF(TRIM(A31&amp;"")="","Item required",IFERROR(IF(NOT(AND(COUNT(B31:C31,M31)=3,MIN(B31:C31,M31)&gt;=0,COUNT(N31:Q31)=COUNTA(N31:Q31),MIN(N31:Q31)&gt;=0)),"Enter nonnegative numbers for demand, days and stock",IF(NOT(OR(AND(D31="Entered",COUNT(E31)=1,E31&gt;=0,COUNTA(F31:G31)=0),AND(D31="Statistical",E31="",COUNT(F31:G31)=2,F31&gt;=0,G31&gt;=50,G31&lt;=99.9))),"Choose entered safety OR sigma and service (50-99.9%)",IF(NOT(OR(AND(H31="Entered",COUNT(I31)=1,I31&gt;=0,COUNTA(J31:L31)=0),AND(H31="EOQ",I31="",L31="",COUNT(J31:K31)=2,MIN(J31:K31)&gt;0),AND(H31="Review",COUNT(L31)=1,L31&gt;=0,COUNTA(I31:K31)=0))),"Choose one quantity basis; EOQ costs must be positive",IF(IF(H31="EOQ",IF(B31=0,TRUE,SQRT(2*(B31*365)*J31/K31)&gt;0),TRUE),"Ready","Calculated EOQ outside numeric range; rescale")))),"Check inputs / numeric range")))</f>
        <v/>
      </c>
      <c r="S31" s="8">
        <f>IF(R31&lt;&gt;"Ready","",IFERROR(IF(D31="Statistical",IF(G31=50,0,MAX(0,_xlfn.NORM.S.INV(G31/100))),""),""))</f>
        <v/>
      </c>
      <c r="T31" s="8">
        <f>IF(R31&lt;&gt;"Ready","",IFERROR(IF(D31="Entered",E31,S31*F31*SQRT(C31)),""))</f>
        <v/>
      </c>
      <c r="U31" s="8">
        <f>IF(R31&lt;&gt;"Ready","",IFERROR(B31*365,""))</f>
        <v/>
      </c>
      <c r="V31" s="8">
        <f>IF(R31&lt;&gt;"Ready","",IFERROR(IF(H31="Entered",I31,IF(H31="Review",B31*L31,IF(U31=0,0,SQRT(2*U31*J31/K31)))),""))</f>
        <v/>
      </c>
      <c r="W31" s="8">
        <f>IF(R31&lt;&gt;"Ready","",IFERROR(B31*C31+T31,""))</f>
        <v/>
      </c>
      <c r="X31" s="8">
        <f>IF(R31&lt;&gt;"Ready","",IFERROR(W31+V31,""))</f>
        <v/>
      </c>
      <c r="Y31" s="8">
        <f>IF(R31&lt;&gt;"Ready","",IFERROR(M31+N(N31)-N(O31),""))</f>
        <v/>
      </c>
      <c r="Z31" s="8">
        <f>IF(R31&lt;&gt;"Ready","",IFERROR(IF(OR(Y31&lt;=W31,Y31-W31&lt;=MIN(8.881784197001252E-16*MAX(ABS(Y31),ABS(W31)),1E-9)),"Yes","No"),""))</f>
        <v/>
      </c>
      <c r="AA31" s="8">
        <f>IF(R31&lt;&gt;"Ready","",IFERROR(IF(AND(Z31="Yes",NOT(OR(X31&lt;=Y31,X31-Y31&lt;=MIN(8.881784197001252E-16*MAX(ABS(X31),ABS(Y31)),1E-9)))),MAX(0,X31-Y31),0),""))</f>
        <v/>
      </c>
      <c r="AB31" s="8">
        <f>IF(R31&lt;&gt;"Ready","",IFERROR(IF(AA31&gt;0,IF(N(Q31)&gt;0,IF(ABS(AD31-ROUND(AD31,0))&lt;=MIN(8.881784197001252E-16*AD31,1E-9),ROUND(AD31,0),ROUNDUP(AD31,0))*Q31,MAX(AA31,N(P31))),0),""))</f>
        <v/>
      </c>
      <c r="AC31" s="8">
        <f>IF(R31&lt;&gt;"Ready","",IFERROR(Y31+AB31,""))</f>
        <v/>
      </c>
      <c r="AD31" s="8">
        <f>IF(R31&lt;&gt;"Ready","",IFERROR(IF(N(Q31)&gt;0,MAX(AA31,N(P31))/Q31,""),""))</f>
        <v/>
      </c>
    </row>
    <row r="32">
      <c r="A32" s="6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8">
        <f>IF(COUNTA(A32:Q32)=0,"",IF(TRIM(A32&amp;"")="","Item required",IFERROR(IF(NOT(AND(COUNT(B32:C32,M32)=3,MIN(B32:C32,M32)&gt;=0,COUNT(N32:Q32)=COUNTA(N32:Q32),MIN(N32:Q32)&gt;=0)),"Enter nonnegative numbers for demand, days and stock",IF(NOT(OR(AND(D32="Entered",COUNT(E32)=1,E32&gt;=0,COUNTA(F32:G32)=0),AND(D32="Statistical",E32="",COUNT(F32:G32)=2,F32&gt;=0,G32&gt;=50,G32&lt;=99.9))),"Choose entered safety OR sigma and service (50-99.9%)",IF(NOT(OR(AND(H32="Entered",COUNT(I32)=1,I32&gt;=0,COUNTA(J32:L32)=0),AND(H32="EOQ",I32="",L32="",COUNT(J32:K32)=2,MIN(J32:K32)&gt;0),AND(H32="Review",COUNT(L32)=1,L32&gt;=0,COUNTA(I32:K32)=0))),"Choose one quantity basis; EOQ costs must be positive",IF(IF(H32="EOQ",IF(B32=0,TRUE,SQRT(2*(B32*365)*J32/K32)&gt;0),TRUE),"Ready","Calculated EOQ outside numeric range; rescale")))),"Check inputs / numeric range")))</f>
        <v/>
      </c>
      <c r="S32" s="8">
        <f>IF(R32&lt;&gt;"Ready","",IFERROR(IF(D32="Statistical",IF(G32=50,0,MAX(0,_xlfn.NORM.S.INV(G32/100))),""),""))</f>
        <v/>
      </c>
      <c r="T32" s="8">
        <f>IF(R32&lt;&gt;"Ready","",IFERROR(IF(D32="Entered",E32,S32*F32*SQRT(C32)),""))</f>
        <v/>
      </c>
      <c r="U32" s="8">
        <f>IF(R32&lt;&gt;"Ready","",IFERROR(B32*365,""))</f>
        <v/>
      </c>
      <c r="V32" s="8">
        <f>IF(R32&lt;&gt;"Ready","",IFERROR(IF(H32="Entered",I32,IF(H32="Review",B32*L32,IF(U32=0,0,SQRT(2*U32*J32/K32)))),""))</f>
        <v/>
      </c>
      <c r="W32" s="8">
        <f>IF(R32&lt;&gt;"Ready","",IFERROR(B32*C32+T32,""))</f>
        <v/>
      </c>
      <c r="X32" s="8">
        <f>IF(R32&lt;&gt;"Ready","",IFERROR(W32+V32,""))</f>
        <v/>
      </c>
      <c r="Y32" s="8">
        <f>IF(R32&lt;&gt;"Ready","",IFERROR(M32+N(N32)-N(O32),""))</f>
        <v/>
      </c>
      <c r="Z32" s="8">
        <f>IF(R32&lt;&gt;"Ready","",IFERROR(IF(OR(Y32&lt;=W32,Y32-W32&lt;=MIN(8.881784197001252E-16*MAX(ABS(Y32),ABS(W32)),1E-9)),"Yes","No"),""))</f>
        <v/>
      </c>
      <c r="AA32" s="8">
        <f>IF(R32&lt;&gt;"Ready","",IFERROR(IF(AND(Z32="Yes",NOT(OR(X32&lt;=Y32,X32-Y32&lt;=MIN(8.881784197001252E-16*MAX(ABS(X32),ABS(Y32)),1E-9)))),MAX(0,X32-Y32),0),""))</f>
        <v/>
      </c>
      <c r="AB32" s="8">
        <f>IF(R32&lt;&gt;"Ready","",IFERROR(IF(AA32&gt;0,IF(N(Q32)&gt;0,IF(ABS(AD32-ROUND(AD32,0))&lt;=MIN(8.881784197001252E-16*AD32,1E-9),ROUND(AD32,0),ROUNDUP(AD32,0))*Q32,MAX(AA32,N(P32))),0),""))</f>
        <v/>
      </c>
      <c r="AC32" s="8">
        <f>IF(R32&lt;&gt;"Ready","",IFERROR(Y32+AB32,""))</f>
        <v/>
      </c>
      <c r="AD32" s="8">
        <f>IF(R32&lt;&gt;"Ready","",IFERROR(IF(N(Q32)&gt;0,MAX(AA32,N(P32))/Q32,""),""))</f>
        <v/>
      </c>
    </row>
    <row r="33">
      <c r="A33" s="6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8">
        <f>IF(COUNTA(A33:Q33)=0,"",IF(TRIM(A33&amp;"")="","Item required",IFERROR(IF(NOT(AND(COUNT(B33:C33,M33)=3,MIN(B33:C33,M33)&gt;=0,COUNT(N33:Q33)=COUNTA(N33:Q33),MIN(N33:Q33)&gt;=0)),"Enter nonnegative numbers for demand, days and stock",IF(NOT(OR(AND(D33="Entered",COUNT(E33)=1,E33&gt;=0,COUNTA(F33:G33)=0),AND(D33="Statistical",E33="",COUNT(F33:G33)=2,F33&gt;=0,G33&gt;=50,G33&lt;=99.9))),"Choose entered safety OR sigma and service (50-99.9%)",IF(NOT(OR(AND(H33="Entered",COUNT(I33)=1,I33&gt;=0,COUNTA(J33:L33)=0),AND(H33="EOQ",I33="",L33="",COUNT(J33:K33)=2,MIN(J33:K33)&gt;0),AND(H33="Review",COUNT(L33)=1,L33&gt;=0,COUNTA(I33:K33)=0))),"Choose one quantity basis; EOQ costs must be positive",IF(IF(H33="EOQ",IF(B33=0,TRUE,SQRT(2*(B33*365)*J33/K33)&gt;0),TRUE),"Ready","Calculated EOQ outside numeric range; rescale")))),"Check inputs / numeric range")))</f>
        <v/>
      </c>
      <c r="S33" s="8">
        <f>IF(R33&lt;&gt;"Ready","",IFERROR(IF(D33="Statistical",IF(G33=50,0,MAX(0,_xlfn.NORM.S.INV(G33/100))),""),""))</f>
        <v/>
      </c>
      <c r="T33" s="8">
        <f>IF(R33&lt;&gt;"Ready","",IFERROR(IF(D33="Entered",E33,S33*F33*SQRT(C33)),""))</f>
        <v/>
      </c>
      <c r="U33" s="8">
        <f>IF(R33&lt;&gt;"Ready","",IFERROR(B33*365,""))</f>
        <v/>
      </c>
      <c r="V33" s="8">
        <f>IF(R33&lt;&gt;"Ready","",IFERROR(IF(H33="Entered",I33,IF(H33="Review",B33*L33,IF(U33=0,0,SQRT(2*U33*J33/K33)))),""))</f>
        <v/>
      </c>
      <c r="W33" s="8">
        <f>IF(R33&lt;&gt;"Ready","",IFERROR(B33*C33+T33,""))</f>
        <v/>
      </c>
      <c r="X33" s="8">
        <f>IF(R33&lt;&gt;"Ready","",IFERROR(W33+V33,""))</f>
        <v/>
      </c>
      <c r="Y33" s="8">
        <f>IF(R33&lt;&gt;"Ready","",IFERROR(M33+N(N33)-N(O33),""))</f>
        <v/>
      </c>
      <c r="Z33" s="8">
        <f>IF(R33&lt;&gt;"Ready","",IFERROR(IF(OR(Y33&lt;=W33,Y33-W33&lt;=MIN(8.881784197001252E-16*MAX(ABS(Y33),ABS(W33)),1E-9)),"Yes","No"),""))</f>
        <v/>
      </c>
      <c r="AA33" s="8">
        <f>IF(R33&lt;&gt;"Ready","",IFERROR(IF(AND(Z33="Yes",NOT(OR(X33&lt;=Y33,X33-Y33&lt;=MIN(8.881784197001252E-16*MAX(ABS(X33),ABS(Y33)),1E-9)))),MAX(0,X33-Y33),0),""))</f>
        <v/>
      </c>
      <c r="AB33" s="8">
        <f>IF(R33&lt;&gt;"Ready","",IFERROR(IF(AA33&gt;0,IF(N(Q33)&gt;0,IF(ABS(AD33-ROUND(AD33,0))&lt;=MIN(8.881784197001252E-16*AD33,1E-9),ROUND(AD33,0),ROUNDUP(AD33,0))*Q33,MAX(AA33,N(P33))),0),""))</f>
        <v/>
      </c>
      <c r="AC33" s="8">
        <f>IF(R33&lt;&gt;"Ready","",IFERROR(Y33+AB33,""))</f>
        <v/>
      </c>
      <c r="AD33" s="8">
        <f>IF(R33&lt;&gt;"Ready","",IFERROR(IF(N(Q33)&gt;0,MAX(AA33,N(P33))/Q33,""),""))</f>
        <v/>
      </c>
    </row>
    <row r="34">
      <c r="A34" s="6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8">
        <f>IF(COUNTA(A34:Q34)=0,"",IF(TRIM(A34&amp;"")="","Item required",IFERROR(IF(NOT(AND(COUNT(B34:C34,M34)=3,MIN(B34:C34,M34)&gt;=0,COUNT(N34:Q34)=COUNTA(N34:Q34),MIN(N34:Q34)&gt;=0)),"Enter nonnegative numbers for demand, days and stock",IF(NOT(OR(AND(D34="Entered",COUNT(E34)=1,E34&gt;=0,COUNTA(F34:G34)=0),AND(D34="Statistical",E34="",COUNT(F34:G34)=2,F34&gt;=0,G34&gt;=50,G34&lt;=99.9))),"Choose entered safety OR sigma and service (50-99.9%)",IF(NOT(OR(AND(H34="Entered",COUNT(I34)=1,I34&gt;=0,COUNTA(J34:L34)=0),AND(H34="EOQ",I34="",L34="",COUNT(J34:K34)=2,MIN(J34:K34)&gt;0),AND(H34="Review",COUNT(L34)=1,L34&gt;=0,COUNTA(I34:K34)=0))),"Choose one quantity basis; EOQ costs must be positive",IF(IF(H34="EOQ",IF(B34=0,TRUE,SQRT(2*(B34*365)*J34/K34)&gt;0),TRUE),"Ready","Calculated EOQ outside numeric range; rescale")))),"Check inputs / numeric range")))</f>
        <v/>
      </c>
      <c r="S34" s="8">
        <f>IF(R34&lt;&gt;"Ready","",IFERROR(IF(D34="Statistical",IF(G34=50,0,MAX(0,_xlfn.NORM.S.INV(G34/100))),""),""))</f>
        <v/>
      </c>
      <c r="T34" s="8">
        <f>IF(R34&lt;&gt;"Ready","",IFERROR(IF(D34="Entered",E34,S34*F34*SQRT(C34)),""))</f>
        <v/>
      </c>
      <c r="U34" s="8">
        <f>IF(R34&lt;&gt;"Ready","",IFERROR(B34*365,""))</f>
        <v/>
      </c>
      <c r="V34" s="8">
        <f>IF(R34&lt;&gt;"Ready","",IFERROR(IF(H34="Entered",I34,IF(H34="Review",B34*L34,IF(U34=0,0,SQRT(2*U34*J34/K34)))),""))</f>
        <v/>
      </c>
      <c r="W34" s="8">
        <f>IF(R34&lt;&gt;"Ready","",IFERROR(B34*C34+T34,""))</f>
        <v/>
      </c>
      <c r="X34" s="8">
        <f>IF(R34&lt;&gt;"Ready","",IFERROR(W34+V34,""))</f>
        <v/>
      </c>
      <c r="Y34" s="8">
        <f>IF(R34&lt;&gt;"Ready","",IFERROR(M34+N(N34)-N(O34),""))</f>
        <v/>
      </c>
      <c r="Z34" s="8">
        <f>IF(R34&lt;&gt;"Ready","",IFERROR(IF(OR(Y34&lt;=W34,Y34-W34&lt;=MIN(8.881784197001252E-16*MAX(ABS(Y34),ABS(W34)),1E-9)),"Yes","No"),""))</f>
        <v/>
      </c>
      <c r="AA34" s="8">
        <f>IF(R34&lt;&gt;"Ready","",IFERROR(IF(AND(Z34="Yes",NOT(OR(X34&lt;=Y34,X34-Y34&lt;=MIN(8.881784197001252E-16*MAX(ABS(X34),ABS(Y34)),1E-9)))),MAX(0,X34-Y34),0),""))</f>
        <v/>
      </c>
      <c r="AB34" s="8">
        <f>IF(R34&lt;&gt;"Ready","",IFERROR(IF(AA34&gt;0,IF(N(Q34)&gt;0,IF(ABS(AD34-ROUND(AD34,0))&lt;=MIN(8.881784197001252E-16*AD34,1E-9),ROUND(AD34,0),ROUNDUP(AD34,0))*Q34,MAX(AA34,N(P34))),0),""))</f>
        <v/>
      </c>
      <c r="AC34" s="8">
        <f>IF(R34&lt;&gt;"Ready","",IFERROR(Y34+AB34,""))</f>
        <v/>
      </c>
      <c r="AD34" s="8">
        <f>IF(R34&lt;&gt;"Ready","",IFERROR(IF(N(Q34)&gt;0,MAX(AA34,N(P34))/Q34,""),""))</f>
        <v/>
      </c>
    </row>
    <row r="35">
      <c r="A35" s="6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8">
        <f>IF(COUNTA(A35:Q35)=0,"",IF(TRIM(A35&amp;"")="","Item required",IFERROR(IF(NOT(AND(COUNT(B35:C35,M35)=3,MIN(B35:C35,M35)&gt;=0,COUNT(N35:Q35)=COUNTA(N35:Q35),MIN(N35:Q35)&gt;=0)),"Enter nonnegative numbers for demand, days and stock",IF(NOT(OR(AND(D35="Entered",COUNT(E35)=1,E35&gt;=0,COUNTA(F35:G35)=0),AND(D35="Statistical",E35="",COUNT(F35:G35)=2,F35&gt;=0,G35&gt;=50,G35&lt;=99.9))),"Choose entered safety OR sigma and service (50-99.9%)",IF(NOT(OR(AND(H35="Entered",COUNT(I35)=1,I35&gt;=0,COUNTA(J35:L35)=0),AND(H35="EOQ",I35="",L35="",COUNT(J35:K35)=2,MIN(J35:K35)&gt;0),AND(H35="Review",COUNT(L35)=1,L35&gt;=0,COUNTA(I35:K35)=0))),"Choose one quantity basis; EOQ costs must be positive",IF(IF(H35="EOQ",IF(B35=0,TRUE,SQRT(2*(B35*365)*J35/K35)&gt;0),TRUE),"Ready","Calculated EOQ outside numeric range; rescale")))),"Check inputs / numeric range")))</f>
        <v/>
      </c>
      <c r="S35" s="8">
        <f>IF(R35&lt;&gt;"Ready","",IFERROR(IF(D35="Statistical",IF(G35=50,0,MAX(0,_xlfn.NORM.S.INV(G35/100))),""),""))</f>
        <v/>
      </c>
      <c r="T35" s="8">
        <f>IF(R35&lt;&gt;"Ready","",IFERROR(IF(D35="Entered",E35,S35*F35*SQRT(C35)),""))</f>
        <v/>
      </c>
      <c r="U35" s="8">
        <f>IF(R35&lt;&gt;"Ready","",IFERROR(B35*365,""))</f>
        <v/>
      </c>
      <c r="V35" s="8">
        <f>IF(R35&lt;&gt;"Ready","",IFERROR(IF(H35="Entered",I35,IF(H35="Review",B35*L35,IF(U35=0,0,SQRT(2*U35*J35/K35)))),""))</f>
        <v/>
      </c>
      <c r="W35" s="8">
        <f>IF(R35&lt;&gt;"Ready","",IFERROR(B35*C35+T35,""))</f>
        <v/>
      </c>
      <c r="X35" s="8">
        <f>IF(R35&lt;&gt;"Ready","",IFERROR(W35+V35,""))</f>
        <v/>
      </c>
      <c r="Y35" s="8">
        <f>IF(R35&lt;&gt;"Ready","",IFERROR(M35+N(N35)-N(O35),""))</f>
        <v/>
      </c>
      <c r="Z35" s="8">
        <f>IF(R35&lt;&gt;"Ready","",IFERROR(IF(OR(Y35&lt;=W35,Y35-W35&lt;=MIN(8.881784197001252E-16*MAX(ABS(Y35),ABS(W35)),1E-9)),"Yes","No"),""))</f>
        <v/>
      </c>
      <c r="AA35" s="8">
        <f>IF(R35&lt;&gt;"Ready","",IFERROR(IF(AND(Z35="Yes",NOT(OR(X35&lt;=Y35,X35-Y35&lt;=MIN(8.881784197001252E-16*MAX(ABS(X35),ABS(Y35)),1E-9)))),MAX(0,X35-Y35),0),""))</f>
        <v/>
      </c>
      <c r="AB35" s="8">
        <f>IF(R35&lt;&gt;"Ready","",IFERROR(IF(AA35&gt;0,IF(N(Q35)&gt;0,IF(ABS(AD35-ROUND(AD35,0))&lt;=MIN(8.881784197001252E-16*AD35,1E-9),ROUND(AD35,0),ROUNDUP(AD35,0))*Q35,MAX(AA35,N(P35))),0),""))</f>
        <v/>
      </c>
      <c r="AC35" s="8">
        <f>IF(R35&lt;&gt;"Ready","",IFERROR(Y35+AB35,""))</f>
        <v/>
      </c>
      <c r="AD35" s="8">
        <f>IF(R35&lt;&gt;"Ready","",IFERROR(IF(N(Q35)&gt;0,MAX(AA35,N(P35))/Q35,""),""))</f>
        <v/>
      </c>
    </row>
    <row r="36">
      <c r="A36" s="6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8">
        <f>IF(COUNTA(A36:Q36)=0,"",IF(TRIM(A36&amp;"")="","Item required",IFERROR(IF(NOT(AND(COUNT(B36:C36,M36)=3,MIN(B36:C36,M36)&gt;=0,COUNT(N36:Q36)=COUNTA(N36:Q36),MIN(N36:Q36)&gt;=0)),"Enter nonnegative numbers for demand, days and stock",IF(NOT(OR(AND(D36="Entered",COUNT(E36)=1,E36&gt;=0,COUNTA(F36:G36)=0),AND(D36="Statistical",E36="",COUNT(F36:G36)=2,F36&gt;=0,G36&gt;=50,G36&lt;=99.9))),"Choose entered safety OR sigma and service (50-99.9%)",IF(NOT(OR(AND(H36="Entered",COUNT(I36)=1,I36&gt;=0,COUNTA(J36:L36)=0),AND(H36="EOQ",I36="",L36="",COUNT(J36:K36)=2,MIN(J36:K36)&gt;0),AND(H36="Review",COUNT(L36)=1,L36&gt;=0,COUNTA(I36:K36)=0))),"Choose one quantity basis; EOQ costs must be positive",IF(IF(H36="EOQ",IF(B36=0,TRUE,SQRT(2*(B36*365)*J36/K36)&gt;0),TRUE),"Ready","Calculated EOQ outside numeric range; rescale")))),"Check inputs / numeric range")))</f>
        <v/>
      </c>
      <c r="S36" s="8">
        <f>IF(R36&lt;&gt;"Ready","",IFERROR(IF(D36="Statistical",IF(G36=50,0,MAX(0,_xlfn.NORM.S.INV(G36/100))),""),""))</f>
        <v/>
      </c>
      <c r="T36" s="8">
        <f>IF(R36&lt;&gt;"Ready","",IFERROR(IF(D36="Entered",E36,S36*F36*SQRT(C36)),""))</f>
        <v/>
      </c>
      <c r="U36" s="8">
        <f>IF(R36&lt;&gt;"Ready","",IFERROR(B36*365,""))</f>
        <v/>
      </c>
      <c r="V36" s="8">
        <f>IF(R36&lt;&gt;"Ready","",IFERROR(IF(H36="Entered",I36,IF(H36="Review",B36*L36,IF(U36=0,0,SQRT(2*U36*J36/K36)))),""))</f>
        <v/>
      </c>
      <c r="W36" s="8">
        <f>IF(R36&lt;&gt;"Ready","",IFERROR(B36*C36+T36,""))</f>
        <v/>
      </c>
      <c r="X36" s="8">
        <f>IF(R36&lt;&gt;"Ready","",IFERROR(W36+V36,""))</f>
        <v/>
      </c>
      <c r="Y36" s="8">
        <f>IF(R36&lt;&gt;"Ready","",IFERROR(M36+N(N36)-N(O36),""))</f>
        <v/>
      </c>
      <c r="Z36" s="8">
        <f>IF(R36&lt;&gt;"Ready","",IFERROR(IF(OR(Y36&lt;=W36,Y36-W36&lt;=MIN(8.881784197001252E-16*MAX(ABS(Y36),ABS(W36)),1E-9)),"Yes","No"),""))</f>
        <v/>
      </c>
      <c r="AA36" s="8">
        <f>IF(R36&lt;&gt;"Ready","",IFERROR(IF(AND(Z36="Yes",NOT(OR(X36&lt;=Y36,X36-Y36&lt;=MIN(8.881784197001252E-16*MAX(ABS(X36),ABS(Y36)),1E-9)))),MAX(0,X36-Y36),0),""))</f>
        <v/>
      </c>
      <c r="AB36" s="8">
        <f>IF(R36&lt;&gt;"Ready","",IFERROR(IF(AA36&gt;0,IF(N(Q36)&gt;0,IF(ABS(AD36-ROUND(AD36,0))&lt;=MIN(8.881784197001252E-16*AD36,1E-9),ROUND(AD36,0),ROUNDUP(AD36,0))*Q36,MAX(AA36,N(P36))),0),""))</f>
        <v/>
      </c>
      <c r="AC36" s="8">
        <f>IF(R36&lt;&gt;"Ready","",IFERROR(Y36+AB36,""))</f>
        <v/>
      </c>
      <c r="AD36" s="8">
        <f>IF(R36&lt;&gt;"Ready","",IFERROR(IF(N(Q36)&gt;0,MAX(AA36,N(P36))/Q36,""),""))</f>
        <v/>
      </c>
    </row>
    <row r="37">
      <c r="A37" s="6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8">
        <f>IF(COUNTA(A37:Q37)=0,"",IF(TRIM(A37&amp;"")="","Item required",IFERROR(IF(NOT(AND(COUNT(B37:C37,M37)=3,MIN(B37:C37,M37)&gt;=0,COUNT(N37:Q37)=COUNTA(N37:Q37),MIN(N37:Q37)&gt;=0)),"Enter nonnegative numbers for demand, days and stock",IF(NOT(OR(AND(D37="Entered",COUNT(E37)=1,E37&gt;=0,COUNTA(F37:G37)=0),AND(D37="Statistical",E37="",COUNT(F37:G37)=2,F37&gt;=0,G37&gt;=50,G37&lt;=99.9))),"Choose entered safety OR sigma and service (50-99.9%)",IF(NOT(OR(AND(H37="Entered",COUNT(I37)=1,I37&gt;=0,COUNTA(J37:L37)=0),AND(H37="EOQ",I37="",L37="",COUNT(J37:K37)=2,MIN(J37:K37)&gt;0),AND(H37="Review",COUNT(L37)=1,L37&gt;=0,COUNTA(I37:K37)=0))),"Choose one quantity basis; EOQ costs must be positive",IF(IF(H37="EOQ",IF(B37=0,TRUE,SQRT(2*(B37*365)*J37/K37)&gt;0),TRUE),"Ready","Calculated EOQ outside numeric range; rescale")))),"Check inputs / numeric range")))</f>
        <v/>
      </c>
      <c r="S37" s="8">
        <f>IF(R37&lt;&gt;"Ready","",IFERROR(IF(D37="Statistical",IF(G37=50,0,MAX(0,_xlfn.NORM.S.INV(G37/100))),""),""))</f>
        <v/>
      </c>
      <c r="T37" s="8">
        <f>IF(R37&lt;&gt;"Ready","",IFERROR(IF(D37="Entered",E37,S37*F37*SQRT(C37)),""))</f>
        <v/>
      </c>
      <c r="U37" s="8">
        <f>IF(R37&lt;&gt;"Ready","",IFERROR(B37*365,""))</f>
        <v/>
      </c>
      <c r="V37" s="8">
        <f>IF(R37&lt;&gt;"Ready","",IFERROR(IF(H37="Entered",I37,IF(H37="Review",B37*L37,IF(U37=0,0,SQRT(2*U37*J37/K37)))),""))</f>
        <v/>
      </c>
      <c r="W37" s="8">
        <f>IF(R37&lt;&gt;"Ready","",IFERROR(B37*C37+T37,""))</f>
        <v/>
      </c>
      <c r="X37" s="8">
        <f>IF(R37&lt;&gt;"Ready","",IFERROR(W37+V37,""))</f>
        <v/>
      </c>
      <c r="Y37" s="8">
        <f>IF(R37&lt;&gt;"Ready","",IFERROR(M37+N(N37)-N(O37),""))</f>
        <v/>
      </c>
      <c r="Z37" s="8">
        <f>IF(R37&lt;&gt;"Ready","",IFERROR(IF(OR(Y37&lt;=W37,Y37-W37&lt;=MIN(8.881784197001252E-16*MAX(ABS(Y37),ABS(W37)),1E-9)),"Yes","No"),""))</f>
        <v/>
      </c>
      <c r="AA37" s="8">
        <f>IF(R37&lt;&gt;"Ready","",IFERROR(IF(AND(Z37="Yes",NOT(OR(X37&lt;=Y37,X37-Y37&lt;=MIN(8.881784197001252E-16*MAX(ABS(X37),ABS(Y37)),1E-9)))),MAX(0,X37-Y37),0),""))</f>
        <v/>
      </c>
      <c r="AB37" s="8">
        <f>IF(R37&lt;&gt;"Ready","",IFERROR(IF(AA37&gt;0,IF(N(Q37)&gt;0,IF(ABS(AD37-ROUND(AD37,0))&lt;=MIN(8.881784197001252E-16*AD37,1E-9),ROUND(AD37,0),ROUNDUP(AD37,0))*Q37,MAX(AA37,N(P37))),0),""))</f>
        <v/>
      </c>
      <c r="AC37" s="8">
        <f>IF(R37&lt;&gt;"Ready","",IFERROR(Y37+AB37,""))</f>
        <v/>
      </c>
      <c r="AD37" s="8">
        <f>IF(R37&lt;&gt;"Ready","",IFERROR(IF(N(Q37)&gt;0,MAX(AA37,N(P37))/Q37,""),""))</f>
        <v/>
      </c>
    </row>
    <row r="38">
      <c r="A38" s="6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8">
        <f>IF(COUNTA(A38:Q38)=0,"",IF(TRIM(A38&amp;"")="","Item required",IFERROR(IF(NOT(AND(COUNT(B38:C38,M38)=3,MIN(B38:C38,M38)&gt;=0,COUNT(N38:Q38)=COUNTA(N38:Q38),MIN(N38:Q38)&gt;=0)),"Enter nonnegative numbers for demand, days and stock",IF(NOT(OR(AND(D38="Entered",COUNT(E38)=1,E38&gt;=0,COUNTA(F38:G38)=0),AND(D38="Statistical",E38="",COUNT(F38:G38)=2,F38&gt;=0,G38&gt;=50,G38&lt;=99.9))),"Choose entered safety OR sigma and service (50-99.9%)",IF(NOT(OR(AND(H38="Entered",COUNT(I38)=1,I38&gt;=0,COUNTA(J38:L38)=0),AND(H38="EOQ",I38="",L38="",COUNT(J38:K38)=2,MIN(J38:K38)&gt;0),AND(H38="Review",COUNT(L38)=1,L38&gt;=0,COUNTA(I38:K38)=0))),"Choose one quantity basis; EOQ costs must be positive",IF(IF(H38="EOQ",IF(B38=0,TRUE,SQRT(2*(B38*365)*J38/K38)&gt;0),TRUE),"Ready","Calculated EOQ outside numeric range; rescale")))),"Check inputs / numeric range")))</f>
        <v/>
      </c>
      <c r="S38" s="8">
        <f>IF(R38&lt;&gt;"Ready","",IFERROR(IF(D38="Statistical",IF(G38=50,0,MAX(0,_xlfn.NORM.S.INV(G38/100))),""),""))</f>
        <v/>
      </c>
      <c r="T38" s="8">
        <f>IF(R38&lt;&gt;"Ready","",IFERROR(IF(D38="Entered",E38,S38*F38*SQRT(C38)),""))</f>
        <v/>
      </c>
      <c r="U38" s="8">
        <f>IF(R38&lt;&gt;"Ready","",IFERROR(B38*365,""))</f>
        <v/>
      </c>
      <c r="V38" s="8">
        <f>IF(R38&lt;&gt;"Ready","",IFERROR(IF(H38="Entered",I38,IF(H38="Review",B38*L38,IF(U38=0,0,SQRT(2*U38*J38/K38)))),""))</f>
        <v/>
      </c>
      <c r="W38" s="8">
        <f>IF(R38&lt;&gt;"Ready","",IFERROR(B38*C38+T38,""))</f>
        <v/>
      </c>
      <c r="X38" s="8">
        <f>IF(R38&lt;&gt;"Ready","",IFERROR(W38+V38,""))</f>
        <v/>
      </c>
      <c r="Y38" s="8">
        <f>IF(R38&lt;&gt;"Ready","",IFERROR(M38+N(N38)-N(O38),""))</f>
        <v/>
      </c>
      <c r="Z38" s="8">
        <f>IF(R38&lt;&gt;"Ready","",IFERROR(IF(OR(Y38&lt;=W38,Y38-W38&lt;=MIN(8.881784197001252E-16*MAX(ABS(Y38),ABS(W38)),1E-9)),"Yes","No"),""))</f>
        <v/>
      </c>
      <c r="AA38" s="8">
        <f>IF(R38&lt;&gt;"Ready","",IFERROR(IF(AND(Z38="Yes",NOT(OR(X38&lt;=Y38,X38-Y38&lt;=MIN(8.881784197001252E-16*MAX(ABS(X38),ABS(Y38)),1E-9)))),MAX(0,X38-Y38),0),""))</f>
        <v/>
      </c>
      <c r="AB38" s="8">
        <f>IF(R38&lt;&gt;"Ready","",IFERROR(IF(AA38&gt;0,IF(N(Q38)&gt;0,IF(ABS(AD38-ROUND(AD38,0))&lt;=MIN(8.881784197001252E-16*AD38,1E-9),ROUND(AD38,0),ROUNDUP(AD38,0))*Q38,MAX(AA38,N(P38))),0),""))</f>
        <v/>
      </c>
      <c r="AC38" s="8">
        <f>IF(R38&lt;&gt;"Ready","",IFERROR(Y38+AB38,""))</f>
        <v/>
      </c>
      <c r="AD38" s="8">
        <f>IF(R38&lt;&gt;"Ready","",IFERROR(IF(N(Q38)&gt;0,MAX(AA38,N(P38))/Q38,""),""))</f>
        <v/>
      </c>
    </row>
    <row r="39">
      <c r="A39" s="6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8">
        <f>IF(COUNTA(A39:Q39)=0,"",IF(TRIM(A39&amp;"")="","Item required",IFERROR(IF(NOT(AND(COUNT(B39:C39,M39)=3,MIN(B39:C39,M39)&gt;=0,COUNT(N39:Q39)=COUNTA(N39:Q39),MIN(N39:Q39)&gt;=0)),"Enter nonnegative numbers for demand, days and stock",IF(NOT(OR(AND(D39="Entered",COUNT(E39)=1,E39&gt;=0,COUNTA(F39:G39)=0),AND(D39="Statistical",E39="",COUNT(F39:G39)=2,F39&gt;=0,G39&gt;=50,G39&lt;=99.9))),"Choose entered safety OR sigma and service (50-99.9%)",IF(NOT(OR(AND(H39="Entered",COUNT(I39)=1,I39&gt;=0,COUNTA(J39:L39)=0),AND(H39="EOQ",I39="",L39="",COUNT(J39:K39)=2,MIN(J39:K39)&gt;0),AND(H39="Review",COUNT(L39)=1,L39&gt;=0,COUNTA(I39:K39)=0))),"Choose one quantity basis; EOQ costs must be positive",IF(IF(H39="EOQ",IF(B39=0,TRUE,SQRT(2*(B39*365)*J39/K39)&gt;0),TRUE),"Ready","Calculated EOQ outside numeric range; rescale")))),"Check inputs / numeric range")))</f>
        <v/>
      </c>
      <c r="S39" s="8">
        <f>IF(R39&lt;&gt;"Ready","",IFERROR(IF(D39="Statistical",IF(G39=50,0,MAX(0,_xlfn.NORM.S.INV(G39/100))),""),""))</f>
        <v/>
      </c>
      <c r="T39" s="8">
        <f>IF(R39&lt;&gt;"Ready","",IFERROR(IF(D39="Entered",E39,S39*F39*SQRT(C39)),""))</f>
        <v/>
      </c>
      <c r="U39" s="8">
        <f>IF(R39&lt;&gt;"Ready","",IFERROR(B39*365,""))</f>
        <v/>
      </c>
      <c r="V39" s="8">
        <f>IF(R39&lt;&gt;"Ready","",IFERROR(IF(H39="Entered",I39,IF(H39="Review",B39*L39,IF(U39=0,0,SQRT(2*U39*J39/K39)))),""))</f>
        <v/>
      </c>
      <c r="W39" s="8">
        <f>IF(R39&lt;&gt;"Ready","",IFERROR(B39*C39+T39,""))</f>
        <v/>
      </c>
      <c r="X39" s="8">
        <f>IF(R39&lt;&gt;"Ready","",IFERROR(W39+V39,""))</f>
        <v/>
      </c>
      <c r="Y39" s="8">
        <f>IF(R39&lt;&gt;"Ready","",IFERROR(M39+N(N39)-N(O39),""))</f>
        <v/>
      </c>
      <c r="Z39" s="8">
        <f>IF(R39&lt;&gt;"Ready","",IFERROR(IF(OR(Y39&lt;=W39,Y39-W39&lt;=MIN(8.881784197001252E-16*MAX(ABS(Y39),ABS(W39)),1E-9)),"Yes","No"),""))</f>
        <v/>
      </c>
      <c r="AA39" s="8">
        <f>IF(R39&lt;&gt;"Ready","",IFERROR(IF(AND(Z39="Yes",NOT(OR(X39&lt;=Y39,X39-Y39&lt;=MIN(8.881784197001252E-16*MAX(ABS(X39),ABS(Y39)),1E-9)))),MAX(0,X39-Y39),0),""))</f>
        <v/>
      </c>
      <c r="AB39" s="8">
        <f>IF(R39&lt;&gt;"Ready","",IFERROR(IF(AA39&gt;0,IF(N(Q39)&gt;0,IF(ABS(AD39-ROUND(AD39,0))&lt;=MIN(8.881784197001252E-16*AD39,1E-9),ROUND(AD39,0),ROUNDUP(AD39,0))*Q39,MAX(AA39,N(P39))),0),""))</f>
        <v/>
      </c>
      <c r="AC39" s="8">
        <f>IF(R39&lt;&gt;"Ready","",IFERROR(Y39+AB39,""))</f>
        <v/>
      </c>
      <c r="AD39" s="8">
        <f>IF(R39&lt;&gt;"Ready","",IFERROR(IF(N(Q39)&gt;0,MAX(AA39,N(P39))/Q39,""),""))</f>
        <v/>
      </c>
    </row>
    <row r="40">
      <c r="A40" s="6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8">
        <f>IF(COUNTA(A40:Q40)=0,"",IF(TRIM(A40&amp;"")="","Item required",IFERROR(IF(NOT(AND(COUNT(B40:C40,M40)=3,MIN(B40:C40,M40)&gt;=0,COUNT(N40:Q40)=COUNTA(N40:Q40),MIN(N40:Q40)&gt;=0)),"Enter nonnegative numbers for demand, days and stock",IF(NOT(OR(AND(D40="Entered",COUNT(E40)=1,E40&gt;=0,COUNTA(F40:G40)=0),AND(D40="Statistical",E40="",COUNT(F40:G40)=2,F40&gt;=0,G40&gt;=50,G40&lt;=99.9))),"Choose entered safety OR sigma and service (50-99.9%)",IF(NOT(OR(AND(H40="Entered",COUNT(I40)=1,I40&gt;=0,COUNTA(J40:L40)=0),AND(H40="EOQ",I40="",L40="",COUNT(J40:K40)=2,MIN(J40:K40)&gt;0),AND(H40="Review",COUNT(L40)=1,L40&gt;=0,COUNTA(I40:K40)=0))),"Choose one quantity basis; EOQ costs must be positive",IF(IF(H40="EOQ",IF(B40=0,TRUE,SQRT(2*(B40*365)*J40/K40)&gt;0),TRUE),"Ready","Calculated EOQ outside numeric range; rescale")))),"Check inputs / numeric range")))</f>
        <v/>
      </c>
      <c r="S40" s="8">
        <f>IF(R40&lt;&gt;"Ready","",IFERROR(IF(D40="Statistical",IF(G40=50,0,MAX(0,_xlfn.NORM.S.INV(G40/100))),""),""))</f>
        <v/>
      </c>
      <c r="T40" s="8">
        <f>IF(R40&lt;&gt;"Ready","",IFERROR(IF(D40="Entered",E40,S40*F40*SQRT(C40)),""))</f>
        <v/>
      </c>
      <c r="U40" s="8">
        <f>IF(R40&lt;&gt;"Ready","",IFERROR(B40*365,""))</f>
        <v/>
      </c>
      <c r="V40" s="8">
        <f>IF(R40&lt;&gt;"Ready","",IFERROR(IF(H40="Entered",I40,IF(H40="Review",B40*L40,IF(U40=0,0,SQRT(2*U40*J40/K40)))),""))</f>
        <v/>
      </c>
      <c r="W40" s="8">
        <f>IF(R40&lt;&gt;"Ready","",IFERROR(B40*C40+T40,""))</f>
        <v/>
      </c>
      <c r="X40" s="8">
        <f>IF(R40&lt;&gt;"Ready","",IFERROR(W40+V40,""))</f>
        <v/>
      </c>
      <c r="Y40" s="8">
        <f>IF(R40&lt;&gt;"Ready","",IFERROR(M40+N(N40)-N(O40),""))</f>
        <v/>
      </c>
      <c r="Z40" s="8">
        <f>IF(R40&lt;&gt;"Ready","",IFERROR(IF(OR(Y40&lt;=W40,Y40-W40&lt;=MIN(8.881784197001252E-16*MAX(ABS(Y40),ABS(W40)),1E-9)),"Yes","No"),""))</f>
        <v/>
      </c>
      <c r="AA40" s="8">
        <f>IF(R40&lt;&gt;"Ready","",IFERROR(IF(AND(Z40="Yes",NOT(OR(X40&lt;=Y40,X40-Y40&lt;=MIN(8.881784197001252E-16*MAX(ABS(X40),ABS(Y40)),1E-9)))),MAX(0,X40-Y40),0),""))</f>
        <v/>
      </c>
      <c r="AB40" s="8">
        <f>IF(R40&lt;&gt;"Ready","",IFERROR(IF(AA40&gt;0,IF(N(Q40)&gt;0,IF(ABS(AD40-ROUND(AD40,0))&lt;=MIN(8.881784197001252E-16*AD40,1E-9),ROUND(AD40,0),ROUNDUP(AD40,0))*Q40,MAX(AA40,N(P40))),0),""))</f>
        <v/>
      </c>
      <c r="AC40" s="8">
        <f>IF(R40&lt;&gt;"Ready","",IFERROR(Y40+AB40,""))</f>
        <v/>
      </c>
      <c r="AD40" s="8">
        <f>IF(R40&lt;&gt;"Ready","",IFERROR(IF(N(Q40)&gt;0,MAX(AA40,N(P40))/Q40,""),""))</f>
        <v/>
      </c>
    </row>
    <row r="41">
      <c r="A41" s="6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8">
        <f>IF(COUNTA(A41:Q41)=0,"",IF(TRIM(A41&amp;"")="","Item required",IFERROR(IF(NOT(AND(COUNT(B41:C41,M41)=3,MIN(B41:C41,M41)&gt;=0,COUNT(N41:Q41)=COUNTA(N41:Q41),MIN(N41:Q41)&gt;=0)),"Enter nonnegative numbers for demand, days and stock",IF(NOT(OR(AND(D41="Entered",COUNT(E41)=1,E41&gt;=0,COUNTA(F41:G41)=0),AND(D41="Statistical",E41="",COUNT(F41:G41)=2,F41&gt;=0,G41&gt;=50,G41&lt;=99.9))),"Choose entered safety OR sigma and service (50-99.9%)",IF(NOT(OR(AND(H41="Entered",COUNT(I41)=1,I41&gt;=0,COUNTA(J41:L41)=0),AND(H41="EOQ",I41="",L41="",COUNT(J41:K41)=2,MIN(J41:K41)&gt;0),AND(H41="Review",COUNT(L41)=1,L41&gt;=0,COUNTA(I41:K41)=0))),"Choose one quantity basis; EOQ costs must be positive",IF(IF(H41="EOQ",IF(B41=0,TRUE,SQRT(2*(B41*365)*J41/K41)&gt;0),TRUE),"Ready","Calculated EOQ outside numeric range; rescale")))),"Check inputs / numeric range")))</f>
        <v/>
      </c>
      <c r="S41" s="8">
        <f>IF(R41&lt;&gt;"Ready","",IFERROR(IF(D41="Statistical",IF(G41=50,0,MAX(0,_xlfn.NORM.S.INV(G41/100))),""),""))</f>
        <v/>
      </c>
      <c r="T41" s="8">
        <f>IF(R41&lt;&gt;"Ready","",IFERROR(IF(D41="Entered",E41,S41*F41*SQRT(C41)),""))</f>
        <v/>
      </c>
      <c r="U41" s="8">
        <f>IF(R41&lt;&gt;"Ready","",IFERROR(B41*365,""))</f>
        <v/>
      </c>
      <c r="V41" s="8">
        <f>IF(R41&lt;&gt;"Ready","",IFERROR(IF(H41="Entered",I41,IF(H41="Review",B41*L41,IF(U41=0,0,SQRT(2*U41*J41/K41)))),""))</f>
        <v/>
      </c>
      <c r="W41" s="8">
        <f>IF(R41&lt;&gt;"Ready","",IFERROR(B41*C41+T41,""))</f>
        <v/>
      </c>
      <c r="X41" s="8">
        <f>IF(R41&lt;&gt;"Ready","",IFERROR(W41+V41,""))</f>
        <v/>
      </c>
      <c r="Y41" s="8">
        <f>IF(R41&lt;&gt;"Ready","",IFERROR(M41+N(N41)-N(O41),""))</f>
        <v/>
      </c>
      <c r="Z41" s="8">
        <f>IF(R41&lt;&gt;"Ready","",IFERROR(IF(OR(Y41&lt;=W41,Y41-W41&lt;=MIN(8.881784197001252E-16*MAX(ABS(Y41),ABS(W41)),1E-9)),"Yes","No"),""))</f>
        <v/>
      </c>
      <c r="AA41" s="8">
        <f>IF(R41&lt;&gt;"Ready","",IFERROR(IF(AND(Z41="Yes",NOT(OR(X41&lt;=Y41,X41-Y41&lt;=MIN(8.881784197001252E-16*MAX(ABS(X41),ABS(Y41)),1E-9)))),MAX(0,X41-Y41),0),""))</f>
        <v/>
      </c>
      <c r="AB41" s="8">
        <f>IF(R41&lt;&gt;"Ready","",IFERROR(IF(AA41&gt;0,IF(N(Q41)&gt;0,IF(ABS(AD41-ROUND(AD41,0))&lt;=MIN(8.881784197001252E-16*AD41,1E-9),ROUND(AD41,0),ROUNDUP(AD41,0))*Q41,MAX(AA41,N(P41))),0),""))</f>
        <v/>
      </c>
      <c r="AC41" s="8">
        <f>IF(R41&lt;&gt;"Ready","",IFERROR(Y41+AB41,""))</f>
        <v/>
      </c>
      <c r="AD41" s="8">
        <f>IF(R41&lt;&gt;"Ready","",IFERROR(IF(N(Q41)&gt;0,MAX(AA41,N(P41))/Q41,""),""))</f>
        <v/>
      </c>
    </row>
    <row r="42">
      <c r="A42" s="6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8">
        <f>IF(COUNTA(A42:Q42)=0,"",IF(TRIM(A42&amp;"")="","Item required",IFERROR(IF(NOT(AND(COUNT(B42:C42,M42)=3,MIN(B42:C42,M42)&gt;=0,COUNT(N42:Q42)=COUNTA(N42:Q42),MIN(N42:Q42)&gt;=0)),"Enter nonnegative numbers for demand, days and stock",IF(NOT(OR(AND(D42="Entered",COUNT(E42)=1,E42&gt;=0,COUNTA(F42:G42)=0),AND(D42="Statistical",E42="",COUNT(F42:G42)=2,F42&gt;=0,G42&gt;=50,G42&lt;=99.9))),"Choose entered safety OR sigma and service (50-99.9%)",IF(NOT(OR(AND(H42="Entered",COUNT(I42)=1,I42&gt;=0,COUNTA(J42:L42)=0),AND(H42="EOQ",I42="",L42="",COUNT(J42:K42)=2,MIN(J42:K42)&gt;0),AND(H42="Review",COUNT(L42)=1,L42&gt;=0,COUNTA(I42:K42)=0))),"Choose one quantity basis; EOQ costs must be positive",IF(IF(H42="EOQ",IF(B42=0,TRUE,SQRT(2*(B42*365)*J42/K42)&gt;0),TRUE),"Ready","Calculated EOQ outside numeric range; rescale")))),"Check inputs / numeric range")))</f>
        <v/>
      </c>
      <c r="S42" s="8">
        <f>IF(R42&lt;&gt;"Ready","",IFERROR(IF(D42="Statistical",IF(G42=50,0,MAX(0,_xlfn.NORM.S.INV(G42/100))),""),""))</f>
        <v/>
      </c>
      <c r="T42" s="8">
        <f>IF(R42&lt;&gt;"Ready","",IFERROR(IF(D42="Entered",E42,S42*F42*SQRT(C42)),""))</f>
        <v/>
      </c>
      <c r="U42" s="8">
        <f>IF(R42&lt;&gt;"Ready","",IFERROR(B42*365,""))</f>
        <v/>
      </c>
      <c r="V42" s="8">
        <f>IF(R42&lt;&gt;"Ready","",IFERROR(IF(H42="Entered",I42,IF(H42="Review",B42*L42,IF(U42=0,0,SQRT(2*U42*J42/K42)))),""))</f>
        <v/>
      </c>
      <c r="W42" s="8">
        <f>IF(R42&lt;&gt;"Ready","",IFERROR(B42*C42+T42,""))</f>
        <v/>
      </c>
      <c r="X42" s="8">
        <f>IF(R42&lt;&gt;"Ready","",IFERROR(W42+V42,""))</f>
        <v/>
      </c>
      <c r="Y42" s="8">
        <f>IF(R42&lt;&gt;"Ready","",IFERROR(M42+N(N42)-N(O42),""))</f>
        <v/>
      </c>
      <c r="Z42" s="8">
        <f>IF(R42&lt;&gt;"Ready","",IFERROR(IF(OR(Y42&lt;=W42,Y42-W42&lt;=MIN(8.881784197001252E-16*MAX(ABS(Y42),ABS(W42)),1E-9)),"Yes","No"),""))</f>
        <v/>
      </c>
      <c r="AA42" s="8">
        <f>IF(R42&lt;&gt;"Ready","",IFERROR(IF(AND(Z42="Yes",NOT(OR(X42&lt;=Y42,X42-Y42&lt;=MIN(8.881784197001252E-16*MAX(ABS(X42),ABS(Y42)),1E-9)))),MAX(0,X42-Y42),0),""))</f>
        <v/>
      </c>
      <c r="AB42" s="8">
        <f>IF(R42&lt;&gt;"Ready","",IFERROR(IF(AA42&gt;0,IF(N(Q42)&gt;0,IF(ABS(AD42-ROUND(AD42,0))&lt;=MIN(8.881784197001252E-16*AD42,1E-9),ROUND(AD42,0),ROUNDUP(AD42,0))*Q42,MAX(AA42,N(P42))),0),""))</f>
        <v/>
      </c>
      <c r="AC42" s="8">
        <f>IF(R42&lt;&gt;"Ready","",IFERROR(Y42+AB42,""))</f>
        <v/>
      </c>
      <c r="AD42" s="8">
        <f>IF(R42&lt;&gt;"Ready","",IFERROR(IF(N(Q42)&gt;0,MAX(AA42,N(P42))/Q42,""),""))</f>
        <v/>
      </c>
    </row>
    <row r="43">
      <c r="A43" s="6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8">
        <f>IF(COUNTA(A43:Q43)=0,"",IF(TRIM(A43&amp;"")="","Item required",IFERROR(IF(NOT(AND(COUNT(B43:C43,M43)=3,MIN(B43:C43,M43)&gt;=0,COUNT(N43:Q43)=COUNTA(N43:Q43),MIN(N43:Q43)&gt;=0)),"Enter nonnegative numbers for demand, days and stock",IF(NOT(OR(AND(D43="Entered",COUNT(E43)=1,E43&gt;=0,COUNTA(F43:G43)=0),AND(D43="Statistical",E43="",COUNT(F43:G43)=2,F43&gt;=0,G43&gt;=50,G43&lt;=99.9))),"Choose entered safety OR sigma and service (50-99.9%)",IF(NOT(OR(AND(H43="Entered",COUNT(I43)=1,I43&gt;=0,COUNTA(J43:L43)=0),AND(H43="EOQ",I43="",L43="",COUNT(J43:K43)=2,MIN(J43:K43)&gt;0),AND(H43="Review",COUNT(L43)=1,L43&gt;=0,COUNTA(I43:K43)=0))),"Choose one quantity basis; EOQ costs must be positive",IF(IF(H43="EOQ",IF(B43=0,TRUE,SQRT(2*(B43*365)*J43/K43)&gt;0),TRUE),"Ready","Calculated EOQ outside numeric range; rescale")))),"Check inputs / numeric range")))</f>
        <v/>
      </c>
      <c r="S43" s="8">
        <f>IF(R43&lt;&gt;"Ready","",IFERROR(IF(D43="Statistical",IF(G43=50,0,MAX(0,_xlfn.NORM.S.INV(G43/100))),""),""))</f>
        <v/>
      </c>
      <c r="T43" s="8">
        <f>IF(R43&lt;&gt;"Ready","",IFERROR(IF(D43="Entered",E43,S43*F43*SQRT(C43)),""))</f>
        <v/>
      </c>
      <c r="U43" s="8">
        <f>IF(R43&lt;&gt;"Ready","",IFERROR(B43*365,""))</f>
        <v/>
      </c>
      <c r="V43" s="8">
        <f>IF(R43&lt;&gt;"Ready","",IFERROR(IF(H43="Entered",I43,IF(H43="Review",B43*L43,IF(U43=0,0,SQRT(2*U43*J43/K43)))),""))</f>
        <v/>
      </c>
      <c r="W43" s="8">
        <f>IF(R43&lt;&gt;"Ready","",IFERROR(B43*C43+T43,""))</f>
        <v/>
      </c>
      <c r="X43" s="8">
        <f>IF(R43&lt;&gt;"Ready","",IFERROR(W43+V43,""))</f>
        <v/>
      </c>
      <c r="Y43" s="8">
        <f>IF(R43&lt;&gt;"Ready","",IFERROR(M43+N(N43)-N(O43),""))</f>
        <v/>
      </c>
      <c r="Z43" s="8">
        <f>IF(R43&lt;&gt;"Ready","",IFERROR(IF(OR(Y43&lt;=W43,Y43-W43&lt;=MIN(8.881784197001252E-16*MAX(ABS(Y43),ABS(W43)),1E-9)),"Yes","No"),""))</f>
        <v/>
      </c>
      <c r="AA43" s="8">
        <f>IF(R43&lt;&gt;"Ready","",IFERROR(IF(AND(Z43="Yes",NOT(OR(X43&lt;=Y43,X43-Y43&lt;=MIN(8.881784197001252E-16*MAX(ABS(X43),ABS(Y43)),1E-9)))),MAX(0,X43-Y43),0),""))</f>
        <v/>
      </c>
      <c r="AB43" s="8">
        <f>IF(R43&lt;&gt;"Ready","",IFERROR(IF(AA43&gt;0,IF(N(Q43)&gt;0,IF(ABS(AD43-ROUND(AD43,0))&lt;=MIN(8.881784197001252E-16*AD43,1E-9),ROUND(AD43,0),ROUNDUP(AD43,0))*Q43,MAX(AA43,N(P43))),0),""))</f>
        <v/>
      </c>
      <c r="AC43" s="8">
        <f>IF(R43&lt;&gt;"Ready","",IFERROR(Y43+AB43,""))</f>
        <v/>
      </c>
      <c r="AD43" s="8">
        <f>IF(R43&lt;&gt;"Ready","",IFERROR(IF(N(Q43)&gt;0,MAX(AA43,N(P43))/Q43,""),""))</f>
        <v/>
      </c>
    </row>
    <row r="44">
      <c r="A44" s="6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8">
        <f>IF(COUNTA(A44:Q44)=0,"",IF(TRIM(A44&amp;"")="","Item required",IFERROR(IF(NOT(AND(COUNT(B44:C44,M44)=3,MIN(B44:C44,M44)&gt;=0,COUNT(N44:Q44)=COUNTA(N44:Q44),MIN(N44:Q44)&gt;=0)),"Enter nonnegative numbers for demand, days and stock",IF(NOT(OR(AND(D44="Entered",COUNT(E44)=1,E44&gt;=0,COUNTA(F44:G44)=0),AND(D44="Statistical",E44="",COUNT(F44:G44)=2,F44&gt;=0,G44&gt;=50,G44&lt;=99.9))),"Choose entered safety OR sigma and service (50-99.9%)",IF(NOT(OR(AND(H44="Entered",COUNT(I44)=1,I44&gt;=0,COUNTA(J44:L44)=0),AND(H44="EOQ",I44="",L44="",COUNT(J44:K44)=2,MIN(J44:K44)&gt;0),AND(H44="Review",COUNT(L44)=1,L44&gt;=0,COUNTA(I44:K44)=0))),"Choose one quantity basis; EOQ costs must be positive",IF(IF(H44="EOQ",IF(B44=0,TRUE,SQRT(2*(B44*365)*J44/K44)&gt;0),TRUE),"Ready","Calculated EOQ outside numeric range; rescale")))),"Check inputs / numeric range")))</f>
        <v/>
      </c>
      <c r="S44" s="8">
        <f>IF(R44&lt;&gt;"Ready","",IFERROR(IF(D44="Statistical",IF(G44=50,0,MAX(0,_xlfn.NORM.S.INV(G44/100))),""),""))</f>
        <v/>
      </c>
      <c r="T44" s="8">
        <f>IF(R44&lt;&gt;"Ready","",IFERROR(IF(D44="Entered",E44,S44*F44*SQRT(C44)),""))</f>
        <v/>
      </c>
      <c r="U44" s="8">
        <f>IF(R44&lt;&gt;"Ready","",IFERROR(B44*365,""))</f>
        <v/>
      </c>
      <c r="V44" s="8">
        <f>IF(R44&lt;&gt;"Ready","",IFERROR(IF(H44="Entered",I44,IF(H44="Review",B44*L44,IF(U44=0,0,SQRT(2*U44*J44/K44)))),""))</f>
        <v/>
      </c>
      <c r="W44" s="8">
        <f>IF(R44&lt;&gt;"Ready","",IFERROR(B44*C44+T44,""))</f>
        <v/>
      </c>
      <c r="X44" s="8">
        <f>IF(R44&lt;&gt;"Ready","",IFERROR(W44+V44,""))</f>
        <v/>
      </c>
      <c r="Y44" s="8">
        <f>IF(R44&lt;&gt;"Ready","",IFERROR(M44+N(N44)-N(O44),""))</f>
        <v/>
      </c>
      <c r="Z44" s="8">
        <f>IF(R44&lt;&gt;"Ready","",IFERROR(IF(OR(Y44&lt;=W44,Y44-W44&lt;=MIN(8.881784197001252E-16*MAX(ABS(Y44),ABS(W44)),1E-9)),"Yes","No"),""))</f>
        <v/>
      </c>
      <c r="AA44" s="8">
        <f>IF(R44&lt;&gt;"Ready","",IFERROR(IF(AND(Z44="Yes",NOT(OR(X44&lt;=Y44,X44-Y44&lt;=MIN(8.881784197001252E-16*MAX(ABS(X44),ABS(Y44)),1E-9)))),MAX(0,X44-Y44),0),""))</f>
        <v/>
      </c>
      <c r="AB44" s="8">
        <f>IF(R44&lt;&gt;"Ready","",IFERROR(IF(AA44&gt;0,IF(N(Q44)&gt;0,IF(ABS(AD44-ROUND(AD44,0))&lt;=MIN(8.881784197001252E-16*AD44,1E-9),ROUND(AD44,0),ROUNDUP(AD44,0))*Q44,MAX(AA44,N(P44))),0),""))</f>
        <v/>
      </c>
      <c r="AC44" s="8">
        <f>IF(R44&lt;&gt;"Ready","",IFERROR(Y44+AB44,""))</f>
        <v/>
      </c>
      <c r="AD44" s="8">
        <f>IF(R44&lt;&gt;"Ready","",IFERROR(IF(N(Q44)&gt;0,MAX(AA44,N(P44))/Q44,""),""))</f>
        <v/>
      </c>
    </row>
    <row r="45">
      <c r="A45" s="6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8">
        <f>IF(COUNTA(A45:Q45)=0,"",IF(TRIM(A45&amp;"")="","Item required",IFERROR(IF(NOT(AND(COUNT(B45:C45,M45)=3,MIN(B45:C45,M45)&gt;=0,COUNT(N45:Q45)=COUNTA(N45:Q45),MIN(N45:Q45)&gt;=0)),"Enter nonnegative numbers for demand, days and stock",IF(NOT(OR(AND(D45="Entered",COUNT(E45)=1,E45&gt;=0,COUNTA(F45:G45)=0),AND(D45="Statistical",E45="",COUNT(F45:G45)=2,F45&gt;=0,G45&gt;=50,G45&lt;=99.9))),"Choose entered safety OR sigma and service (50-99.9%)",IF(NOT(OR(AND(H45="Entered",COUNT(I45)=1,I45&gt;=0,COUNTA(J45:L45)=0),AND(H45="EOQ",I45="",L45="",COUNT(J45:K45)=2,MIN(J45:K45)&gt;0),AND(H45="Review",COUNT(L45)=1,L45&gt;=0,COUNTA(I45:K45)=0))),"Choose one quantity basis; EOQ costs must be positive",IF(IF(H45="EOQ",IF(B45=0,TRUE,SQRT(2*(B45*365)*J45/K45)&gt;0),TRUE),"Ready","Calculated EOQ outside numeric range; rescale")))),"Check inputs / numeric range")))</f>
        <v/>
      </c>
      <c r="S45" s="8">
        <f>IF(R45&lt;&gt;"Ready","",IFERROR(IF(D45="Statistical",IF(G45=50,0,MAX(0,_xlfn.NORM.S.INV(G45/100))),""),""))</f>
        <v/>
      </c>
      <c r="T45" s="8">
        <f>IF(R45&lt;&gt;"Ready","",IFERROR(IF(D45="Entered",E45,S45*F45*SQRT(C45)),""))</f>
        <v/>
      </c>
      <c r="U45" s="8">
        <f>IF(R45&lt;&gt;"Ready","",IFERROR(B45*365,""))</f>
        <v/>
      </c>
      <c r="V45" s="8">
        <f>IF(R45&lt;&gt;"Ready","",IFERROR(IF(H45="Entered",I45,IF(H45="Review",B45*L45,IF(U45=0,0,SQRT(2*U45*J45/K45)))),""))</f>
        <v/>
      </c>
      <c r="W45" s="8">
        <f>IF(R45&lt;&gt;"Ready","",IFERROR(B45*C45+T45,""))</f>
        <v/>
      </c>
      <c r="X45" s="8">
        <f>IF(R45&lt;&gt;"Ready","",IFERROR(W45+V45,""))</f>
        <v/>
      </c>
      <c r="Y45" s="8">
        <f>IF(R45&lt;&gt;"Ready","",IFERROR(M45+N(N45)-N(O45),""))</f>
        <v/>
      </c>
      <c r="Z45" s="8">
        <f>IF(R45&lt;&gt;"Ready","",IFERROR(IF(OR(Y45&lt;=W45,Y45-W45&lt;=MIN(8.881784197001252E-16*MAX(ABS(Y45),ABS(W45)),1E-9)),"Yes","No"),""))</f>
        <v/>
      </c>
      <c r="AA45" s="8">
        <f>IF(R45&lt;&gt;"Ready","",IFERROR(IF(AND(Z45="Yes",NOT(OR(X45&lt;=Y45,X45-Y45&lt;=MIN(8.881784197001252E-16*MAX(ABS(X45),ABS(Y45)),1E-9)))),MAX(0,X45-Y45),0),""))</f>
        <v/>
      </c>
      <c r="AB45" s="8">
        <f>IF(R45&lt;&gt;"Ready","",IFERROR(IF(AA45&gt;0,IF(N(Q45)&gt;0,IF(ABS(AD45-ROUND(AD45,0))&lt;=MIN(8.881784197001252E-16*AD45,1E-9),ROUND(AD45,0),ROUNDUP(AD45,0))*Q45,MAX(AA45,N(P45))),0),""))</f>
        <v/>
      </c>
      <c r="AC45" s="8">
        <f>IF(R45&lt;&gt;"Ready","",IFERROR(Y45+AB45,""))</f>
        <v/>
      </c>
      <c r="AD45" s="8">
        <f>IF(R45&lt;&gt;"Ready","",IFERROR(IF(N(Q45)&gt;0,MAX(AA45,N(P45))/Q45,""),""))</f>
        <v/>
      </c>
    </row>
    <row r="46">
      <c r="A46" s="6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7" t="n"/>
      <c r="O46" s="7" t="n"/>
      <c r="P46" s="7" t="n"/>
      <c r="Q46" s="7" t="n"/>
      <c r="R46" s="8">
        <f>IF(COUNTA(A46:Q46)=0,"",IF(TRIM(A46&amp;"")="","Item required",IFERROR(IF(NOT(AND(COUNT(B46:C46,M46)=3,MIN(B46:C46,M46)&gt;=0,COUNT(N46:Q46)=COUNTA(N46:Q46),MIN(N46:Q46)&gt;=0)),"Enter nonnegative numbers for demand, days and stock",IF(NOT(OR(AND(D46="Entered",COUNT(E46)=1,E46&gt;=0,COUNTA(F46:G46)=0),AND(D46="Statistical",E46="",COUNT(F46:G46)=2,F46&gt;=0,G46&gt;=50,G46&lt;=99.9))),"Choose entered safety OR sigma and service (50-99.9%)",IF(NOT(OR(AND(H46="Entered",COUNT(I46)=1,I46&gt;=0,COUNTA(J46:L46)=0),AND(H46="EOQ",I46="",L46="",COUNT(J46:K46)=2,MIN(J46:K46)&gt;0),AND(H46="Review",COUNT(L46)=1,L46&gt;=0,COUNTA(I46:K46)=0))),"Choose one quantity basis; EOQ costs must be positive",IF(IF(H46="EOQ",IF(B46=0,TRUE,SQRT(2*(B46*365)*J46/K46)&gt;0),TRUE),"Ready","Calculated EOQ outside numeric range; rescale")))),"Check inputs / numeric range")))</f>
        <v/>
      </c>
      <c r="S46" s="8">
        <f>IF(R46&lt;&gt;"Ready","",IFERROR(IF(D46="Statistical",IF(G46=50,0,MAX(0,_xlfn.NORM.S.INV(G46/100))),""),""))</f>
        <v/>
      </c>
      <c r="T46" s="8">
        <f>IF(R46&lt;&gt;"Ready","",IFERROR(IF(D46="Entered",E46,S46*F46*SQRT(C46)),""))</f>
        <v/>
      </c>
      <c r="U46" s="8">
        <f>IF(R46&lt;&gt;"Ready","",IFERROR(B46*365,""))</f>
        <v/>
      </c>
      <c r="V46" s="8">
        <f>IF(R46&lt;&gt;"Ready","",IFERROR(IF(H46="Entered",I46,IF(H46="Review",B46*L46,IF(U46=0,0,SQRT(2*U46*J46/K46)))),""))</f>
        <v/>
      </c>
      <c r="W46" s="8">
        <f>IF(R46&lt;&gt;"Ready","",IFERROR(B46*C46+T46,""))</f>
        <v/>
      </c>
      <c r="X46" s="8">
        <f>IF(R46&lt;&gt;"Ready","",IFERROR(W46+V46,""))</f>
        <v/>
      </c>
      <c r="Y46" s="8">
        <f>IF(R46&lt;&gt;"Ready","",IFERROR(M46+N(N46)-N(O46),""))</f>
        <v/>
      </c>
      <c r="Z46" s="8">
        <f>IF(R46&lt;&gt;"Ready","",IFERROR(IF(OR(Y46&lt;=W46,Y46-W46&lt;=MIN(8.881784197001252E-16*MAX(ABS(Y46),ABS(W46)),1E-9)),"Yes","No"),""))</f>
        <v/>
      </c>
      <c r="AA46" s="8">
        <f>IF(R46&lt;&gt;"Ready","",IFERROR(IF(AND(Z46="Yes",NOT(OR(X46&lt;=Y46,X46-Y46&lt;=MIN(8.881784197001252E-16*MAX(ABS(X46),ABS(Y46)),1E-9)))),MAX(0,X46-Y46),0),""))</f>
        <v/>
      </c>
      <c r="AB46" s="8">
        <f>IF(R46&lt;&gt;"Ready","",IFERROR(IF(AA46&gt;0,IF(N(Q46)&gt;0,IF(ABS(AD46-ROUND(AD46,0))&lt;=MIN(8.881784197001252E-16*AD46,1E-9),ROUND(AD46,0),ROUNDUP(AD46,0))*Q46,MAX(AA46,N(P46))),0),""))</f>
        <v/>
      </c>
      <c r="AC46" s="8">
        <f>IF(R46&lt;&gt;"Ready","",IFERROR(Y46+AB46,""))</f>
        <v/>
      </c>
      <c r="AD46" s="8">
        <f>IF(R46&lt;&gt;"Ready","",IFERROR(IF(N(Q46)&gt;0,MAX(AA46,N(P46))/Q46,""),""))</f>
        <v/>
      </c>
    </row>
    <row r="47">
      <c r="A47" s="6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8">
        <f>IF(COUNTA(A47:Q47)=0,"",IF(TRIM(A47&amp;"")="","Item required",IFERROR(IF(NOT(AND(COUNT(B47:C47,M47)=3,MIN(B47:C47,M47)&gt;=0,COUNT(N47:Q47)=COUNTA(N47:Q47),MIN(N47:Q47)&gt;=0)),"Enter nonnegative numbers for demand, days and stock",IF(NOT(OR(AND(D47="Entered",COUNT(E47)=1,E47&gt;=0,COUNTA(F47:G47)=0),AND(D47="Statistical",E47="",COUNT(F47:G47)=2,F47&gt;=0,G47&gt;=50,G47&lt;=99.9))),"Choose entered safety OR sigma and service (50-99.9%)",IF(NOT(OR(AND(H47="Entered",COUNT(I47)=1,I47&gt;=0,COUNTA(J47:L47)=0),AND(H47="EOQ",I47="",L47="",COUNT(J47:K47)=2,MIN(J47:K47)&gt;0),AND(H47="Review",COUNT(L47)=1,L47&gt;=0,COUNTA(I47:K47)=0))),"Choose one quantity basis; EOQ costs must be positive",IF(IF(H47="EOQ",IF(B47=0,TRUE,SQRT(2*(B47*365)*J47/K47)&gt;0),TRUE),"Ready","Calculated EOQ outside numeric range; rescale")))),"Check inputs / numeric range")))</f>
        <v/>
      </c>
      <c r="S47" s="8">
        <f>IF(R47&lt;&gt;"Ready","",IFERROR(IF(D47="Statistical",IF(G47=50,0,MAX(0,_xlfn.NORM.S.INV(G47/100))),""),""))</f>
        <v/>
      </c>
      <c r="T47" s="8">
        <f>IF(R47&lt;&gt;"Ready","",IFERROR(IF(D47="Entered",E47,S47*F47*SQRT(C47)),""))</f>
        <v/>
      </c>
      <c r="U47" s="8">
        <f>IF(R47&lt;&gt;"Ready","",IFERROR(B47*365,""))</f>
        <v/>
      </c>
      <c r="V47" s="8">
        <f>IF(R47&lt;&gt;"Ready","",IFERROR(IF(H47="Entered",I47,IF(H47="Review",B47*L47,IF(U47=0,0,SQRT(2*U47*J47/K47)))),""))</f>
        <v/>
      </c>
      <c r="W47" s="8">
        <f>IF(R47&lt;&gt;"Ready","",IFERROR(B47*C47+T47,""))</f>
        <v/>
      </c>
      <c r="X47" s="8">
        <f>IF(R47&lt;&gt;"Ready","",IFERROR(W47+V47,""))</f>
        <v/>
      </c>
      <c r="Y47" s="8">
        <f>IF(R47&lt;&gt;"Ready","",IFERROR(M47+N(N47)-N(O47),""))</f>
        <v/>
      </c>
      <c r="Z47" s="8">
        <f>IF(R47&lt;&gt;"Ready","",IFERROR(IF(OR(Y47&lt;=W47,Y47-W47&lt;=MIN(8.881784197001252E-16*MAX(ABS(Y47),ABS(W47)),1E-9)),"Yes","No"),""))</f>
        <v/>
      </c>
      <c r="AA47" s="8">
        <f>IF(R47&lt;&gt;"Ready","",IFERROR(IF(AND(Z47="Yes",NOT(OR(X47&lt;=Y47,X47-Y47&lt;=MIN(8.881784197001252E-16*MAX(ABS(X47),ABS(Y47)),1E-9)))),MAX(0,X47-Y47),0),""))</f>
        <v/>
      </c>
      <c r="AB47" s="8">
        <f>IF(R47&lt;&gt;"Ready","",IFERROR(IF(AA47&gt;0,IF(N(Q47)&gt;0,IF(ABS(AD47-ROUND(AD47,0))&lt;=MIN(8.881784197001252E-16*AD47,1E-9),ROUND(AD47,0),ROUNDUP(AD47,0))*Q47,MAX(AA47,N(P47))),0),""))</f>
        <v/>
      </c>
      <c r="AC47" s="8">
        <f>IF(R47&lt;&gt;"Ready","",IFERROR(Y47+AB47,""))</f>
        <v/>
      </c>
      <c r="AD47" s="8">
        <f>IF(R47&lt;&gt;"Ready","",IFERROR(IF(N(Q47)&gt;0,MAX(AA47,N(P47))/Q47,""),""))</f>
        <v/>
      </c>
    </row>
    <row r="48">
      <c r="A48" s="6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7" t="n"/>
      <c r="O48" s="7" t="n"/>
      <c r="P48" s="7" t="n"/>
      <c r="Q48" s="7" t="n"/>
      <c r="R48" s="8">
        <f>IF(COUNTA(A48:Q48)=0,"",IF(TRIM(A48&amp;"")="","Item required",IFERROR(IF(NOT(AND(COUNT(B48:C48,M48)=3,MIN(B48:C48,M48)&gt;=0,COUNT(N48:Q48)=COUNTA(N48:Q48),MIN(N48:Q48)&gt;=0)),"Enter nonnegative numbers for demand, days and stock",IF(NOT(OR(AND(D48="Entered",COUNT(E48)=1,E48&gt;=0,COUNTA(F48:G48)=0),AND(D48="Statistical",E48="",COUNT(F48:G48)=2,F48&gt;=0,G48&gt;=50,G48&lt;=99.9))),"Choose entered safety OR sigma and service (50-99.9%)",IF(NOT(OR(AND(H48="Entered",COUNT(I48)=1,I48&gt;=0,COUNTA(J48:L48)=0),AND(H48="EOQ",I48="",L48="",COUNT(J48:K48)=2,MIN(J48:K48)&gt;0),AND(H48="Review",COUNT(L48)=1,L48&gt;=0,COUNTA(I48:K48)=0))),"Choose one quantity basis; EOQ costs must be positive",IF(IF(H48="EOQ",IF(B48=0,TRUE,SQRT(2*(B48*365)*J48/K48)&gt;0),TRUE),"Ready","Calculated EOQ outside numeric range; rescale")))),"Check inputs / numeric range")))</f>
        <v/>
      </c>
      <c r="S48" s="8">
        <f>IF(R48&lt;&gt;"Ready","",IFERROR(IF(D48="Statistical",IF(G48=50,0,MAX(0,_xlfn.NORM.S.INV(G48/100))),""),""))</f>
        <v/>
      </c>
      <c r="T48" s="8">
        <f>IF(R48&lt;&gt;"Ready","",IFERROR(IF(D48="Entered",E48,S48*F48*SQRT(C48)),""))</f>
        <v/>
      </c>
      <c r="U48" s="8">
        <f>IF(R48&lt;&gt;"Ready","",IFERROR(B48*365,""))</f>
        <v/>
      </c>
      <c r="V48" s="8">
        <f>IF(R48&lt;&gt;"Ready","",IFERROR(IF(H48="Entered",I48,IF(H48="Review",B48*L48,IF(U48=0,0,SQRT(2*U48*J48/K48)))),""))</f>
        <v/>
      </c>
      <c r="W48" s="8">
        <f>IF(R48&lt;&gt;"Ready","",IFERROR(B48*C48+T48,""))</f>
        <v/>
      </c>
      <c r="X48" s="8">
        <f>IF(R48&lt;&gt;"Ready","",IFERROR(W48+V48,""))</f>
        <v/>
      </c>
      <c r="Y48" s="8">
        <f>IF(R48&lt;&gt;"Ready","",IFERROR(M48+N(N48)-N(O48),""))</f>
        <v/>
      </c>
      <c r="Z48" s="8">
        <f>IF(R48&lt;&gt;"Ready","",IFERROR(IF(OR(Y48&lt;=W48,Y48-W48&lt;=MIN(8.881784197001252E-16*MAX(ABS(Y48),ABS(W48)),1E-9)),"Yes","No"),""))</f>
        <v/>
      </c>
      <c r="AA48" s="8">
        <f>IF(R48&lt;&gt;"Ready","",IFERROR(IF(AND(Z48="Yes",NOT(OR(X48&lt;=Y48,X48-Y48&lt;=MIN(8.881784197001252E-16*MAX(ABS(X48),ABS(Y48)),1E-9)))),MAX(0,X48-Y48),0),""))</f>
        <v/>
      </c>
      <c r="AB48" s="8">
        <f>IF(R48&lt;&gt;"Ready","",IFERROR(IF(AA48&gt;0,IF(N(Q48)&gt;0,IF(ABS(AD48-ROUND(AD48,0))&lt;=MIN(8.881784197001252E-16*AD48,1E-9),ROUND(AD48,0),ROUNDUP(AD48,0))*Q48,MAX(AA48,N(P48))),0),""))</f>
        <v/>
      </c>
      <c r="AC48" s="8">
        <f>IF(R48&lt;&gt;"Ready","",IFERROR(Y48+AB48,""))</f>
        <v/>
      </c>
      <c r="AD48" s="8">
        <f>IF(R48&lt;&gt;"Ready","",IFERROR(IF(N(Q48)&gt;0,MAX(AA48,N(P48))/Q48,""),""))</f>
        <v/>
      </c>
    </row>
    <row r="49">
      <c r="A49" s="6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7" t="n"/>
      <c r="Q49" s="7" t="n"/>
      <c r="R49" s="8">
        <f>IF(COUNTA(A49:Q49)=0,"",IF(TRIM(A49&amp;"")="","Item required",IFERROR(IF(NOT(AND(COUNT(B49:C49,M49)=3,MIN(B49:C49,M49)&gt;=0,COUNT(N49:Q49)=COUNTA(N49:Q49),MIN(N49:Q49)&gt;=0)),"Enter nonnegative numbers for demand, days and stock",IF(NOT(OR(AND(D49="Entered",COUNT(E49)=1,E49&gt;=0,COUNTA(F49:G49)=0),AND(D49="Statistical",E49="",COUNT(F49:G49)=2,F49&gt;=0,G49&gt;=50,G49&lt;=99.9))),"Choose entered safety OR sigma and service (50-99.9%)",IF(NOT(OR(AND(H49="Entered",COUNT(I49)=1,I49&gt;=0,COUNTA(J49:L49)=0),AND(H49="EOQ",I49="",L49="",COUNT(J49:K49)=2,MIN(J49:K49)&gt;0),AND(H49="Review",COUNT(L49)=1,L49&gt;=0,COUNTA(I49:K49)=0))),"Choose one quantity basis; EOQ costs must be positive",IF(IF(H49="EOQ",IF(B49=0,TRUE,SQRT(2*(B49*365)*J49/K49)&gt;0),TRUE),"Ready","Calculated EOQ outside numeric range; rescale")))),"Check inputs / numeric range")))</f>
        <v/>
      </c>
      <c r="S49" s="8">
        <f>IF(R49&lt;&gt;"Ready","",IFERROR(IF(D49="Statistical",IF(G49=50,0,MAX(0,_xlfn.NORM.S.INV(G49/100))),""),""))</f>
        <v/>
      </c>
      <c r="T49" s="8">
        <f>IF(R49&lt;&gt;"Ready","",IFERROR(IF(D49="Entered",E49,S49*F49*SQRT(C49)),""))</f>
        <v/>
      </c>
      <c r="U49" s="8">
        <f>IF(R49&lt;&gt;"Ready","",IFERROR(B49*365,""))</f>
        <v/>
      </c>
      <c r="V49" s="8">
        <f>IF(R49&lt;&gt;"Ready","",IFERROR(IF(H49="Entered",I49,IF(H49="Review",B49*L49,IF(U49=0,0,SQRT(2*U49*J49/K49)))),""))</f>
        <v/>
      </c>
      <c r="W49" s="8">
        <f>IF(R49&lt;&gt;"Ready","",IFERROR(B49*C49+T49,""))</f>
        <v/>
      </c>
      <c r="X49" s="8">
        <f>IF(R49&lt;&gt;"Ready","",IFERROR(W49+V49,""))</f>
        <v/>
      </c>
      <c r="Y49" s="8">
        <f>IF(R49&lt;&gt;"Ready","",IFERROR(M49+N(N49)-N(O49),""))</f>
        <v/>
      </c>
      <c r="Z49" s="8">
        <f>IF(R49&lt;&gt;"Ready","",IFERROR(IF(OR(Y49&lt;=W49,Y49-W49&lt;=MIN(8.881784197001252E-16*MAX(ABS(Y49),ABS(W49)),1E-9)),"Yes","No"),""))</f>
        <v/>
      </c>
      <c r="AA49" s="8">
        <f>IF(R49&lt;&gt;"Ready","",IFERROR(IF(AND(Z49="Yes",NOT(OR(X49&lt;=Y49,X49-Y49&lt;=MIN(8.881784197001252E-16*MAX(ABS(X49),ABS(Y49)),1E-9)))),MAX(0,X49-Y49),0),""))</f>
        <v/>
      </c>
      <c r="AB49" s="8">
        <f>IF(R49&lt;&gt;"Ready","",IFERROR(IF(AA49&gt;0,IF(N(Q49)&gt;0,IF(ABS(AD49-ROUND(AD49,0))&lt;=MIN(8.881784197001252E-16*AD49,1E-9),ROUND(AD49,0),ROUNDUP(AD49,0))*Q49,MAX(AA49,N(P49))),0),""))</f>
        <v/>
      </c>
      <c r="AC49" s="8">
        <f>IF(R49&lt;&gt;"Ready","",IFERROR(Y49+AB49,""))</f>
        <v/>
      </c>
      <c r="AD49" s="8">
        <f>IF(R49&lt;&gt;"Ready","",IFERROR(IF(N(Q49)&gt;0,MAX(AA49,N(P49))/Q49,""),""))</f>
        <v/>
      </c>
    </row>
    <row r="50">
      <c r="A50" s="6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7" t="n"/>
      <c r="O50" s="7" t="n"/>
      <c r="P50" s="7" t="n"/>
      <c r="Q50" s="7" t="n"/>
      <c r="R50" s="8">
        <f>IF(COUNTA(A50:Q50)=0,"",IF(TRIM(A50&amp;"")="","Item required",IFERROR(IF(NOT(AND(COUNT(B50:C50,M50)=3,MIN(B50:C50,M50)&gt;=0,COUNT(N50:Q50)=COUNTA(N50:Q50),MIN(N50:Q50)&gt;=0)),"Enter nonnegative numbers for demand, days and stock",IF(NOT(OR(AND(D50="Entered",COUNT(E50)=1,E50&gt;=0,COUNTA(F50:G50)=0),AND(D50="Statistical",E50="",COUNT(F50:G50)=2,F50&gt;=0,G50&gt;=50,G50&lt;=99.9))),"Choose entered safety OR sigma and service (50-99.9%)",IF(NOT(OR(AND(H50="Entered",COUNT(I50)=1,I50&gt;=0,COUNTA(J50:L50)=0),AND(H50="EOQ",I50="",L50="",COUNT(J50:K50)=2,MIN(J50:K50)&gt;0),AND(H50="Review",COUNT(L50)=1,L50&gt;=0,COUNTA(I50:K50)=0))),"Choose one quantity basis; EOQ costs must be positive",IF(IF(H50="EOQ",IF(B50=0,TRUE,SQRT(2*(B50*365)*J50/K50)&gt;0),TRUE),"Ready","Calculated EOQ outside numeric range; rescale")))),"Check inputs / numeric range")))</f>
        <v/>
      </c>
      <c r="S50" s="8">
        <f>IF(R50&lt;&gt;"Ready","",IFERROR(IF(D50="Statistical",IF(G50=50,0,MAX(0,_xlfn.NORM.S.INV(G50/100))),""),""))</f>
        <v/>
      </c>
      <c r="T50" s="8">
        <f>IF(R50&lt;&gt;"Ready","",IFERROR(IF(D50="Entered",E50,S50*F50*SQRT(C50)),""))</f>
        <v/>
      </c>
      <c r="U50" s="8">
        <f>IF(R50&lt;&gt;"Ready","",IFERROR(B50*365,""))</f>
        <v/>
      </c>
      <c r="V50" s="8">
        <f>IF(R50&lt;&gt;"Ready","",IFERROR(IF(H50="Entered",I50,IF(H50="Review",B50*L50,IF(U50=0,0,SQRT(2*U50*J50/K50)))),""))</f>
        <v/>
      </c>
      <c r="W50" s="8">
        <f>IF(R50&lt;&gt;"Ready","",IFERROR(B50*C50+T50,""))</f>
        <v/>
      </c>
      <c r="X50" s="8">
        <f>IF(R50&lt;&gt;"Ready","",IFERROR(W50+V50,""))</f>
        <v/>
      </c>
      <c r="Y50" s="8">
        <f>IF(R50&lt;&gt;"Ready","",IFERROR(M50+N(N50)-N(O50),""))</f>
        <v/>
      </c>
      <c r="Z50" s="8">
        <f>IF(R50&lt;&gt;"Ready","",IFERROR(IF(OR(Y50&lt;=W50,Y50-W50&lt;=MIN(8.881784197001252E-16*MAX(ABS(Y50),ABS(W50)),1E-9)),"Yes","No"),""))</f>
        <v/>
      </c>
      <c r="AA50" s="8">
        <f>IF(R50&lt;&gt;"Ready","",IFERROR(IF(AND(Z50="Yes",NOT(OR(X50&lt;=Y50,X50-Y50&lt;=MIN(8.881784197001252E-16*MAX(ABS(X50),ABS(Y50)),1E-9)))),MAX(0,X50-Y50),0),""))</f>
        <v/>
      </c>
      <c r="AB50" s="8">
        <f>IF(R50&lt;&gt;"Ready","",IFERROR(IF(AA50&gt;0,IF(N(Q50)&gt;0,IF(ABS(AD50-ROUND(AD50,0))&lt;=MIN(8.881784197001252E-16*AD50,1E-9),ROUND(AD50,0),ROUNDUP(AD50,0))*Q50,MAX(AA50,N(P50))),0),""))</f>
        <v/>
      </c>
      <c r="AC50" s="8">
        <f>IF(R50&lt;&gt;"Ready","",IFERROR(Y50+AB50,""))</f>
        <v/>
      </c>
      <c r="AD50" s="8">
        <f>IF(R50&lt;&gt;"Ready","",IFERROR(IF(N(Q50)&gt;0,MAX(AA50,N(P50))/Q50,""),""))</f>
        <v/>
      </c>
    </row>
    <row r="51">
      <c r="A51" s="6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  <c r="Q51" s="7" t="n"/>
      <c r="R51" s="8">
        <f>IF(COUNTA(A51:Q51)=0,"",IF(TRIM(A51&amp;"")="","Item required",IFERROR(IF(NOT(AND(COUNT(B51:C51,M51)=3,MIN(B51:C51,M51)&gt;=0,COUNT(N51:Q51)=COUNTA(N51:Q51),MIN(N51:Q51)&gt;=0)),"Enter nonnegative numbers for demand, days and stock",IF(NOT(OR(AND(D51="Entered",COUNT(E51)=1,E51&gt;=0,COUNTA(F51:G51)=0),AND(D51="Statistical",E51="",COUNT(F51:G51)=2,F51&gt;=0,G51&gt;=50,G51&lt;=99.9))),"Choose entered safety OR sigma and service (50-99.9%)",IF(NOT(OR(AND(H51="Entered",COUNT(I51)=1,I51&gt;=0,COUNTA(J51:L51)=0),AND(H51="EOQ",I51="",L51="",COUNT(J51:K51)=2,MIN(J51:K51)&gt;0),AND(H51="Review",COUNT(L51)=1,L51&gt;=0,COUNTA(I51:K51)=0))),"Choose one quantity basis; EOQ costs must be positive",IF(IF(H51="EOQ",IF(B51=0,TRUE,SQRT(2*(B51*365)*J51/K51)&gt;0),TRUE),"Ready","Calculated EOQ outside numeric range; rescale")))),"Check inputs / numeric range")))</f>
        <v/>
      </c>
      <c r="S51" s="8">
        <f>IF(R51&lt;&gt;"Ready","",IFERROR(IF(D51="Statistical",IF(G51=50,0,MAX(0,_xlfn.NORM.S.INV(G51/100))),""),""))</f>
        <v/>
      </c>
      <c r="T51" s="8">
        <f>IF(R51&lt;&gt;"Ready","",IFERROR(IF(D51="Entered",E51,S51*F51*SQRT(C51)),""))</f>
        <v/>
      </c>
      <c r="U51" s="8">
        <f>IF(R51&lt;&gt;"Ready","",IFERROR(B51*365,""))</f>
        <v/>
      </c>
      <c r="V51" s="8">
        <f>IF(R51&lt;&gt;"Ready","",IFERROR(IF(H51="Entered",I51,IF(H51="Review",B51*L51,IF(U51=0,0,SQRT(2*U51*J51/K51)))),""))</f>
        <v/>
      </c>
      <c r="W51" s="8">
        <f>IF(R51&lt;&gt;"Ready","",IFERROR(B51*C51+T51,""))</f>
        <v/>
      </c>
      <c r="X51" s="8">
        <f>IF(R51&lt;&gt;"Ready","",IFERROR(W51+V51,""))</f>
        <v/>
      </c>
      <c r="Y51" s="8">
        <f>IF(R51&lt;&gt;"Ready","",IFERROR(M51+N(N51)-N(O51),""))</f>
        <v/>
      </c>
      <c r="Z51" s="8">
        <f>IF(R51&lt;&gt;"Ready","",IFERROR(IF(OR(Y51&lt;=W51,Y51-W51&lt;=MIN(8.881784197001252E-16*MAX(ABS(Y51),ABS(W51)),1E-9)),"Yes","No"),""))</f>
        <v/>
      </c>
      <c r="AA51" s="8">
        <f>IF(R51&lt;&gt;"Ready","",IFERROR(IF(AND(Z51="Yes",NOT(OR(X51&lt;=Y51,X51-Y51&lt;=MIN(8.881784197001252E-16*MAX(ABS(X51),ABS(Y51)),1E-9)))),MAX(0,X51-Y51),0),""))</f>
        <v/>
      </c>
      <c r="AB51" s="8">
        <f>IF(R51&lt;&gt;"Ready","",IFERROR(IF(AA51&gt;0,IF(N(Q51)&gt;0,IF(ABS(AD51-ROUND(AD51,0))&lt;=MIN(8.881784197001252E-16*AD51,1E-9),ROUND(AD51,0),ROUNDUP(AD51,0))*Q51,MAX(AA51,N(P51))),0),""))</f>
        <v/>
      </c>
      <c r="AC51" s="8">
        <f>IF(R51&lt;&gt;"Ready","",IFERROR(Y51+AB51,""))</f>
        <v/>
      </c>
      <c r="AD51" s="8">
        <f>IF(R51&lt;&gt;"Ready","",IFERROR(IF(N(Q51)&gt;0,MAX(AA51,N(P51))/Q51,""),""))</f>
        <v/>
      </c>
    </row>
    <row r="52">
      <c r="A52" s="6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7" t="n"/>
      <c r="P52" s="7" t="n"/>
      <c r="Q52" s="7" t="n"/>
      <c r="R52" s="8">
        <f>IF(COUNTA(A52:Q52)=0,"",IF(TRIM(A52&amp;"")="","Item required",IFERROR(IF(NOT(AND(COUNT(B52:C52,M52)=3,MIN(B52:C52,M52)&gt;=0,COUNT(N52:Q52)=COUNTA(N52:Q52),MIN(N52:Q52)&gt;=0)),"Enter nonnegative numbers for demand, days and stock",IF(NOT(OR(AND(D52="Entered",COUNT(E52)=1,E52&gt;=0,COUNTA(F52:G52)=0),AND(D52="Statistical",E52="",COUNT(F52:G52)=2,F52&gt;=0,G52&gt;=50,G52&lt;=99.9))),"Choose entered safety OR sigma and service (50-99.9%)",IF(NOT(OR(AND(H52="Entered",COUNT(I52)=1,I52&gt;=0,COUNTA(J52:L52)=0),AND(H52="EOQ",I52="",L52="",COUNT(J52:K52)=2,MIN(J52:K52)&gt;0),AND(H52="Review",COUNT(L52)=1,L52&gt;=0,COUNTA(I52:K52)=0))),"Choose one quantity basis; EOQ costs must be positive",IF(IF(H52="EOQ",IF(B52=0,TRUE,SQRT(2*(B52*365)*J52/K52)&gt;0),TRUE),"Ready","Calculated EOQ outside numeric range; rescale")))),"Check inputs / numeric range")))</f>
        <v/>
      </c>
      <c r="S52" s="8">
        <f>IF(R52&lt;&gt;"Ready","",IFERROR(IF(D52="Statistical",IF(G52=50,0,MAX(0,_xlfn.NORM.S.INV(G52/100))),""),""))</f>
        <v/>
      </c>
      <c r="T52" s="8">
        <f>IF(R52&lt;&gt;"Ready","",IFERROR(IF(D52="Entered",E52,S52*F52*SQRT(C52)),""))</f>
        <v/>
      </c>
      <c r="U52" s="8">
        <f>IF(R52&lt;&gt;"Ready","",IFERROR(B52*365,""))</f>
        <v/>
      </c>
      <c r="V52" s="8">
        <f>IF(R52&lt;&gt;"Ready","",IFERROR(IF(H52="Entered",I52,IF(H52="Review",B52*L52,IF(U52=0,0,SQRT(2*U52*J52/K52)))),""))</f>
        <v/>
      </c>
      <c r="W52" s="8">
        <f>IF(R52&lt;&gt;"Ready","",IFERROR(B52*C52+T52,""))</f>
        <v/>
      </c>
      <c r="X52" s="8">
        <f>IF(R52&lt;&gt;"Ready","",IFERROR(W52+V52,""))</f>
        <v/>
      </c>
      <c r="Y52" s="8">
        <f>IF(R52&lt;&gt;"Ready","",IFERROR(M52+N(N52)-N(O52),""))</f>
        <v/>
      </c>
      <c r="Z52" s="8">
        <f>IF(R52&lt;&gt;"Ready","",IFERROR(IF(OR(Y52&lt;=W52,Y52-W52&lt;=MIN(8.881784197001252E-16*MAX(ABS(Y52),ABS(W52)),1E-9)),"Yes","No"),""))</f>
        <v/>
      </c>
      <c r="AA52" s="8">
        <f>IF(R52&lt;&gt;"Ready","",IFERROR(IF(AND(Z52="Yes",NOT(OR(X52&lt;=Y52,X52-Y52&lt;=MIN(8.881784197001252E-16*MAX(ABS(X52),ABS(Y52)),1E-9)))),MAX(0,X52-Y52),0),""))</f>
        <v/>
      </c>
      <c r="AB52" s="8">
        <f>IF(R52&lt;&gt;"Ready","",IFERROR(IF(AA52&gt;0,IF(N(Q52)&gt;0,IF(ABS(AD52-ROUND(AD52,0))&lt;=MIN(8.881784197001252E-16*AD52,1E-9),ROUND(AD52,0),ROUNDUP(AD52,0))*Q52,MAX(AA52,N(P52))),0),""))</f>
        <v/>
      </c>
      <c r="AC52" s="8">
        <f>IF(R52&lt;&gt;"Ready","",IFERROR(Y52+AB52,""))</f>
        <v/>
      </c>
      <c r="AD52" s="8">
        <f>IF(R52&lt;&gt;"Ready","",IFERROR(IF(N(Q52)&gt;0,MAX(AA52,N(P52))/Q52,""),""))</f>
        <v/>
      </c>
    </row>
    <row r="53">
      <c r="A53" s="6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7" t="n"/>
      <c r="O53" s="7" t="n"/>
      <c r="P53" s="7" t="n"/>
      <c r="Q53" s="7" t="n"/>
      <c r="R53" s="8">
        <f>IF(COUNTA(A53:Q53)=0,"",IF(TRIM(A53&amp;"")="","Item required",IFERROR(IF(NOT(AND(COUNT(B53:C53,M53)=3,MIN(B53:C53,M53)&gt;=0,COUNT(N53:Q53)=COUNTA(N53:Q53),MIN(N53:Q53)&gt;=0)),"Enter nonnegative numbers for demand, days and stock",IF(NOT(OR(AND(D53="Entered",COUNT(E53)=1,E53&gt;=0,COUNTA(F53:G53)=0),AND(D53="Statistical",E53="",COUNT(F53:G53)=2,F53&gt;=0,G53&gt;=50,G53&lt;=99.9))),"Choose entered safety OR sigma and service (50-99.9%)",IF(NOT(OR(AND(H53="Entered",COUNT(I53)=1,I53&gt;=0,COUNTA(J53:L53)=0),AND(H53="EOQ",I53="",L53="",COUNT(J53:K53)=2,MIN(J53:K53)&gt;0),AND(H53="Review",COUNT(L53)=1,L53&gt;=0,COUNTA(I53:K53)=0))),"Choose one quantity basis; EOQ costs must be positive",IF(IF(H53="EOQ",IF(B53=0,TRUE,SQRT(2*(B53*365)*J53/K53)&gt;0),TRUE),"Ready","Calculated EOQ outside numeric range; rescale")))),"Check inputs / numeric range")))</f>
        <v/>
      </c>
      <c r="S53" s="8">
        <f>IF(R53&lt;&gt;"Ready","",IFERROR(IF(D53="Statistical",IF(G53=50,0,MAX(0,_xlfn.NORM.S.INV(G53/100))),""),""))</f>
        <v/>
      </c>
      <c r="T53" s="8">
        <f>IF(R53&lt;&gt;"Ready","",IFERROR(IF(D53="Entered",E53,S53*F53*SQRT(C53)),""))</f>
        <v/>
      </c>
      <c r="U53" s="8">
        <f>IF(R53&lt;&gt;"Ready","",IFERROR(B53*365,""))</f>
        <v/>
      </c>
      <c r="V53" s="8">
        <f>IF(R53&lt;&gt;"Ready","",IFERROR(IF(H53="Entered",I53,IF(H53="Review",B53*L53,IF(U53=0,0,SQRT(2*U53*J53/K53)))),""))</f>
        <v/>
      </c>
      <c r="W53" s="8">
        <f>IF(R53&lt;&gt;"Ready","",IFERROR(B53*C53+T53,""))</f>
        <v/>
      </c>
      <c r="X53" s="8">
        <f>IF(R53&lt;&gt;"Ready","",IFERROR(W53+V53,""))</f>
        <v/>
      </c>
      <c r="Y53" s="8">
        <f>IF(R53&lt;&gt;"Ready","",IFERROR(M53+N(N53)-N(O53),""))</f>
        <v/>
      </c>
      <c r="Z53" s="8">
        <f>IF(R53&lt;&gt;"Ready","",IFERROR(IF(OR(Y53&lt;=W53,Y53-W53&lt;=MIN(8.881784197001252E-16*MAX(ABS(Y53),ABS(W53)),1E-9)),"Yes","No"),""))</f>
        <v/>
      </c>
      <c r="AA53" s="8">
        <f>IF(R53&lt;&gt;"Ready","",IFERROR(IF(AND(Z53="Yes",NOT(OR(X53&lt;=Y53,X53-Y53&lt;=MIN(8.881784197001252E-16*MAX(ABS(X53),ABS(Y53)),1E-9)))),MAX(0,X53-Y53),0),""))</f>
        <v/>
      </c>
      <c r="AB53" s="8">
        <f>IF(R53&lt;&gt;"Ready","",IFERROR(IF(AA53&gt;0,IF(N(Q53)&gt;0,IF(ABS(AD53-ROUND(AD53,0))&lt;=MIN(8.881784197001252E-16*AD53,1E-9),ROUND(AD53,0),ROUNDUP(AD53,0))*Q53,MAX(AA53,N(P53))),0),""))</f>
        <v/>
      </c>
      <c r="AC53" s="8">
        <f>IF(R53&lt;&gt;"Ready","",IFERROR(Y53+AB53,""))</f>
        <v/>
      </c>
      <c r="AD53" s="8">
        <f>IF(R53&lt;&gt;"Ready","",IFERROR(IF(N(Q53)&gt;0,MAX(AA53,N(P53))/Q53,""),""))</f>
        <v/>
      </c>
    </row>
    <row r="54">
      <c r="A54" s="6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7" t="n"/>
      <c r="O54" s="7" t="n"/>
      <c r="P54" s="7" t="n"/>
      <c r="Q54" s="7" t="n"/>
      <c r="R54" s="8">
        <f>IF(COUNTA(A54:Q54)=0,"",IF(TRIM(A54&amp;"")="","Item required",IFERROR(IF(NOT(AND(COUNT(B54:C54,M54)=3,MIN(B54:C54,M54)&gt;=0,COUNT(N54:Q54)=COUNTA(N54:Q54),MIN(N54:Q54)&gt;=0)),"Enter nonnegative numbers for demand, days and stock",IF(NOT(OR(AND(D54="Entered",COUNT(E54)=1,E54&gt;=0,COUNTA(F54:G54)=0),AND(D54="Statistical",E54="",COUNT(F54:G54)=2,F54&gt;=0,G54&gt;=50,G54&lt;=99.9))),"Choose entered safety OR sigma and service (50-99.9%)",IF(NOT(OR(AND(H54="Entered",COUNT(I54)=1,I54&gt;=0,COUNTA(J54:L54)=0),AND(H54="EOQ",I54="",L54="",COUNT(J54:K54)=2,MIN(J54:K54)&gt;0),AND(H54="Review",COUNT(L54)=1,L54&gt;=0,COUNTA(I54:K54)=0))),"Choose one quantity basis; EOQ costs must be positive",IF(IF(H54="EOQ",IF(B54=0,TRUE,SQRT(2*(B54*365)*J54/K54)&gt;0),TRUE),"Ready","Calculated EOQ outside numeric range; rescale")))),"Check inputs / numeric range")))</f>
        <v/>
      </c>
      <c r="S54" s="8">
        <f>IF(R54&lt;&gt;"Ready","",IFERROR(IF(D54="Statistical",IF(G54=50,0,MAX(0,_xlfn.NORM.S.INV(G54/100))),""),""))</f>
        <v/>
      </c>
      <c r="T54" s="8">
        <f>IF(R54&lt;&gt;"Ready","",IFERROR(IF(D54="Entered",E54,S54*F54*SQRT(C54)),""))</f>
        <v/>
      </c>
      <c r="U54" s="8">
        <f>IF(R54&lt;&gt;"Ready","",IFERROR(B54*365,""))</f>
        <v/>
      </c>
      <c r="V54" s="8">
        <f>IF(R54&lt;&gt;"Ready","",IFERROR(IF(H54="Entered",I54,IF(H54="Review",B54*L54,IF(U54=0,0,SQRT(2*U54*J54/K54)))),""))</f>
        <v/>
      </c>
      <c r="W54" s="8">
        <f>IF(R54&lt;&gt;"Ready","",IFERROR(B54*C54+T54,""))</f>
        <v/>
      </c>
      <c r="X54" s="8">
        <f>IF(R54&lt;&gt;"Ready","",IFERROR(W54+V54,""))</f>
        <v/>
      </c>
      <c r="Y54" s="8">
        <f>IF(R54&lt;&gt;"Ready","",IFERROR(M54+N(N54)-N(O54),""))</f>
        <v/>
      </c>
      <c r="Z54" s="8">
        <f>IF(R54&lt;&gt;"Ready","",IFERROR(IF(OR(Y54&lt;=W54,Y54-W54&lt;=MIN(8.881784197001252E-16*MAX(ABS(Y54),ABS(W54)),1E-9)),"Yes","No"),""))</f>
        <v/>
      </c>
      <c r="AA54" s="8">
        <f>IF(R54&lt;&gt;"Ready","",IFERROR(IF(AND(Z54="Yes",NOT(OR(X54&lt;=Y54,X54-Y54&lt;=MIN(8.881784197001252E-16*MAX(ABS(X54),ABS(Y54)),1E-9)))),MAX(0,X54-Y54),0),""))</f>
        <v/>
      </c>
      <c r="AB54" s="8">
        <f>IF(R54&lt;&gt;"Ready","",IFERROR(IF(AA54&gt;0,IF(N(Q54)&gt;0,IF(ABS(AD54-ROUND(AD54,0))&lt;=MIN(8.881784197001252E-16*AD54,1E-9),ROUND(AD54,0),ROUNDUP(AD54,0))*Q54,MAX(AA54,N(P54))),0),""))</f>
        <v/>
      </c>
      <c r="AC54" s="8">
        <f>IF(R54&lt;&gt;"Ready","",IFERROR(Y54+AB54,""))</f>
        <v/>
      </c>
      <c r="AD54" s="8">
        <f>IF(R54&lt;&gt;"Ready","",IFERROR(IF(N(Q54)&gt;0,MAX(AA54,N(P54))/Q54,""),""))</f>
        <v/>
      </c>
    </row>
    <row r="55">
      <c r="A55" s="6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7" t="n"/>
      <c r="Q55" s="7" t="n"/>
      <c r="R55" s="8">
        <f>IF(COUNTA(A55:Q55)=0,"",IF(TRIM(A55&amp;"")="","Item required",IFERROR(IF(NOT(AND(COUNT(B55:C55,M55)=3,MIN(B55:C55,M55)&gt;=0,COUNT(N55:Q55)=COUNTA(N55:Q55),MIN(N55:Q55)&gt;=0)),"Enter nonnegative numbers for demand, days and stock",IF(NOT(OR(AND(D55="Entered",COUNT(E55)=1,E55&gt;=0,COUNTA(F55:G55)=0),AND(D55="Statistical",E55="",COUNT(F55:G55)=2,F55&gt;=0,G55&gt;=50,G55&lt;=99.9))),"Choose entered safety OR sigma and service (50-99.9%)",IF(NOT(OR(AND(H55="Entered",COUNT(I55)=1,I55&gt;=0,COUNTA(J55:L55)=0),AND(H55="EOQ",I55="",L55="",COUNT(J55:K55)=2,MIN(J55:K55)&gt;0),AND(H55="Review",COUNT(L55)=1,L55&gt;=0,COUNTA(I55:K55)=0))),"Choose one quantity basis; EOQ costs must be positive",IF(IF(H55="EOQ",IF(B55=0,TRUE,SQRT(2*(B55*365)*J55/K55)&gt;0),TRUE),"Ready","Calculated EOQ outside numeric range; rescale")))),"Check inputs / numeric range")))</f>
        <v/>
      </c>
      <c r="S55" s="8">
        <f>IF(R55&lt;&gt;"Ready","",IFERROR(IF(D55="Statistical",IF(G55=50,0,MAX(0,_xlfn.NORM.S.INV(G55/100))),""),""))</f>
        <v/>
      </c>
      <c r="T55" s="8">
        <f>IF(R55&lt;&gt;"Ready","",IFERROR(IF(D55="Entered",E55,S55*F55*SQRT(C55)),""))</f>
        <v/>
      </c>
      <c r="U55" s="8">
        <f>IF(R55&lt;&gt;"Ready","",IFERROR(B55*365,""))</f>
        <v/>
      </c>
      <c r="V55" s="8">
        <f>IF(R55&lt;&gt;"Ready","",IFERROR(IF(H55="Entered",I55,IF(H55="Review",B55*L55,IF(U55=0,0,SQRT(2*U55*J55/K55)))),""))</f>
        <v/>
      </c>
      <c r="W55" s="8">
        <f>IF(R55&lt;&gt;"Ready","",IFERROR(B55*C55+T55,""))</f>
        <v/>
      </c>
      <c r="X55" s="8">
        <f>IF(R55&lt;&gt;"Ready","",IFERROR(W55+V55,""))</f>
        <v/>
      </c>
      <c r="Y55" s="8">
        <f>IF(R55&lt;&gt;"Ready","",IFERROR(M55+N(N55)-N(O55),""))</f>
        <v/>
      </c>
      <c r="Z55" s="8">
        <f>IF(R55&lt;&gt;"Ready","",IFERROR(IF(OR(Y55&lt;=W55,Y55-W55&lt;=MIN(8.881784197001252E-16*MAX(ABS(Y55),ABS(W55)),1E-9)),"Yes","No"),""))</f>
        <v/>
      </c>
      <c r="AA55" s="8">
        <f>IF(R55&lt;&gt;"Ready","",IFERROR(IF(AND(Z55="Yes",NOT(OR(X55&lt;=Y55,X55-Y55&lt;=MIN(8.881784197001252E-16*MAX(ABS(X55),ABS(Y55)),1E-9)))),MAX(0,X55-Y55),0),""))</f>
        <v/>
      </c>
      <c r="AB55" s="8">
        <f>IF(R55&lt;&gt;"Ready","",IFERROR(IF(AA55&gt;0,IF(N(Q55)&gt;0,IF(ABS(AD55-ROUND(AD55,0))&lt;=MIN(8.881784197001252E-16*AD55,1E-9),ROUND(AD55,0),ROUNDUP(AD55,0))*Q55,MAX(AA55,N(P55))),0),""))</f>
        <v/>
      </c>
      <c r="AC55" s="8">
        <f>IF(R55&lt;&gt;"Ready","",IFERROR(Y55+AB55,""))</f>
        <v/>
      </c>
      <c r="AD55" s="8">
        <f>IF(R55&lt;&gt;"Ready","",IFERROR(IF(N(Q55)&gt;0,MAX(AA55,N(P55))/Q55,""),""))</f>
        <v/>
      </c>
    </row>
    <row r="56">
      <c r="A56" s="6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7" t="n"/>
      <c r="P56" s="7" t="n"/>
      <c r="Q56" s="7" t="n"/>
      <c r="R56" s="8">
        <f>IF(COUNTA(A56:Q56)=0,"",IF(TRIM(A56&amp;"")="","Item required",IFERROR(IF(NOT(AND(COUNT(B56:C56,M56)=3,MIN(B56:C56,M56)&gt;=0,COUNT(N56:Q56)=COUNTA(N56:Q56),MIN(N56:Q56)&gt;=0)),"Enter nonnegative numbers for demand, days and stock",IF(NOT(OR(AND(D56="Entered",COUNT(E56)=1,E56&gt;=0,COUNTA(F56:G56)=0),AND(D56="Statistical",E56="",COUNT(F56:G56)=2,F56&gt;=0,G56&gt;=50,G56&lt;=99.9))),"Choose entered safety OR sigma and service (50-99.9%)",IF(NOT(OR(AND(H56="Entered",COUNT(I56)=1,I56&gt;=0,COUNTA(J56:L56)=0),AND(H56="EOQ",I56="",L56="",COUNT(J56:K56)=2,MIN(J56:K56)&gt;0),AND(H56="Review",COUNT(L56)=1,L56&gt;=0,COUNTA(I56:K56)=0))),"Choose one quantity basis; EOQ costs must be positive",IF(IF(H56="EOQ",IF(B56=0,TRUE,SQRT(2*(B56*365)*J56/K56)&gt;0),TRUE),"Ready","Calculated EOQ outside numeric range; rescale")))),"Check inputs / numeric range")))</f>
        <v/>
      </c>
      <c r="S56" s="8">
        <f>IF(R56&lt;&gt;"Ready","",IFERROR(IF(D56="Statistical",IF(G56=50,0,MAX(0,_xlfn.NORM.S.INV(G56/100))),""),""))</f>
        <v/>
      </c>
      <c r="T56" s="8">
        <f>IF(R56&lt;&gt;"Ready","",IFERROR(IF(D56="Entered",E56,S56*F56*SQRT(C56)),""))</f>
        <v/>
      </c>
      <c r="U56" s="8">
        <f>IF(R56&lt;&gt;"Ready","",IFERROR(B56*365,""))</f>
        <v/>
      </c>
      <c r="V56" s="8">
        <f>IF(R56&lt;&gt;"Ready","",IFERROR(IF(H56="Entered",I56,IF(H56="Review",B56*L56,IF(U56=0,0,SQRT(2*U56*J56/K56)))),""))</f>
        <v/>
      </c>
      <c r="W56" s="8">
        <f>IF(R56&lt;&gt;"Ready","",IFERROR(B56*C56+T56,""))</f>
        <v/>
      </c>
      <c r="X56" s="8">
        <f>IF(R56&lt;&gt;"Ready","",IFERROR(W56+V56,""))</f>
        <v/>
      </c>
      <c r="Y56" s="8">
        <f>IF(R56&lt;&gt;"Ready","",IFERROR(M56+N(N56)-N(O56),""))</f>
        <v/>
      </c>
      <c r="Z56" s="8">
        <f>IF(R56&lt;&gt;"Ready","",IFERROR(IF(OR(Y56&lt;=W56,Y56-W56&lt;=MIN(8.881784197001252E-16*MAX(ABS(Y56),ABS(W56)),1E-9)),"Yes","No"),""))</f>
        <v/>
      </c>
      <c r="AA56" s="8">
        <f>IF(R56&lt;&gt;"Ready","",IFERROR(IF(AND(Z56="Yes",NOT(OR(X56&lt;=Y56,X56-Y56&lt;=MIN(8.881784197001252E-16*MAX(ABS(X56),ABS(Y56)),1E-9)))),MAX(0,X56-Y56),0),""))</f>
        <v/>
      </c>
      <c r="AB56" s="8">
        <f>IF(R56&lt;&gt;"Ready","",IFERROR(IF(AA56&gt;0,IF(N(Q56)&gt;0,IF(ABS(AD56-ROUND(AD56,0))&lt;=MIN(8.881784197001252E-16*AD56,1E-9),ROUND(AD56,0),ROUNDUP(AD56,0))*Q56,MAX(AA56,N(P56))),0),""))</f>
        <v/>
      </c>
      <c r="AC56" s="8">
        <f>IF(R56&lt;&gt;"Ready","",IFERROR(Y56+AB56,""))</f>
        <v/>
      </c>
      <c r="AD56" s="8">
        <f>IF(R56&lt;&gt;"Ready","",IFERROR(IF(N(Q56)&gt;0,MAX(AA56,N(P56))/Q56,""),""))</f>
        <v/>
      </c>
    </row>
    <row r="57">
      <c r="A57" s="6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7" t="n"/>
      <c r="Q57" s="7" t="n"/>
      <c r="R57" s="8">
        <f>IF(COUNTA(A57:Q57)=0,"",IF(TRIM(A57&amp;"")="","Item required",IFERROR(IF(NOT(AND(COUNT(B57:C57,M57)=3,MIN(B57:C57,M57)&gt;=0,COUNT(N57:Q57)=COUNTA(N57:Q57),MIN(N57:Q57)&gt;=0)),"Enter nonnegative numbers for demand, days and stock",IF(NOT(OR(AND(D57="Entered",COUNT(E57)=1,E57&gt;=0,COUNTA(F57:G57)=0),AND(D57="Statistical",E57="",COUNT(F57:G57)=2,F57&gt;=0,G57&gt;=50,G57&lt;=99.9))),"Choose entered safety OR sigma and service (50-99.9%)",IF(NOT(OR(AND(H57="Entered",COUNT(I57)=1,I57&gt;=0,COUNTA(J57:L57)=0),AND(H57="EOQ",I57="",L57="",COUNT(J57:K57)=2,MIN(J57:K57)&gt;0),AND(H57="Review",COUNT(L57)=1,L57&gt;=0,COUNTA(I57:K57)=0))),"Choose one quantity basis; EOQ costs must be positive",IF(IF(H57="EOQ",IF(B57=0,TRUE,SQRT(2*(B57*365)*J57/K57)&gt;0),TRUE),"Ready","Calculated EOQ outside numeric range; rescale")))),"Check inputs / numeric range")))</f>
        <v/>
      </c>
      <c r="S57" s="8">
        <f>IF(R57&lt;&gt;"Ready","",IFERROR(IF(D57="Statistical",IF(G57=50,0,MAX(0,_xlfn.NORM.S.INV(G57/100))),""),""))</f>
        <v/>
      </c>
      <c r="T57" s="8">
        <f>IF(R57&lt;&gt;"Ready","",IFERROR(IF(D57="Entered",E57,S57*F57*SQRT(C57)),""))</f>
        <v/>
      </c>
      <c r="U57" s="8">
        <f>IF(R57&lt;&gt;"Ready","",IFERROR(B57*365,""))</f>
        <v/>
      </c>
      <c r="V57" s="8">
        <f>IF(R57&lt;&gt;"Ready","",IFERROR(IF(H57="Entered",I57,IF(H57="Review",B57*L57,IF(U57=0,0,SQRT(2*U57*J57/K57)))),""))</f>
        <v/>
      </c>
      <c r="W57" s="8">
        <f>IF(R57&lt;&gt;"Ready","",IFERROR(B57*C57+T57,""))</f>
        <v/>
      </c>
      <c r="X57" s="8">
        <f>IF(R57&lt;&gt;"Ready","",IFERROR(W57+V57,""))</f>
        <v/>
      </c>
      <c r="Y57" s="8">
        <f>IF(R57&lt;&gt;"Ready","",IFERROR(M57+N(N57)-N(O57),""))</f>
        <v/>
      </c>
      <c r="Z57" s="8">
        <f>IF(R57&lt;&gt;"Ready","",IFERROR(IF(OR(Y57&lt;=W57,Y57-W57&lt;=MIN(8.881784197001252E-16*MAX(ABS(Y57),ABS(W57)),1E-9)),"Yes","No"),""))</f>
        <v/>
      </c>
      <c r="AA57" s="8">
        <f>IF(R57&lt;&gt;"Ready","",IFERROR(IF(AND(Z57="Yes",NOT(OR(X57&lt;=Y57,X57-Y57&lt;=MIN(8.881784197001252E-16*MAX(ABS(X57),ABS(Y57)),1E-9)))),MAX(0,X57-Y57),0),""))</f>
        <v/>
      </c>
      <c r="AB57" s="8">
        <f>IF(R57&lt;&gt;"Ready","",IFERROR(IF(AA57&gt;0,IF(N(Q57)&gt;0,IF(ABS(AD57-ROUND(AD57,0))&lt;=MIN(8.881784197001252E-16*AD57,1E-9),ROUND(AD57,0),ROUNDUP(AD57,0))*Q57,MAX(AA57,N(P57))),0),""))</f>
        <v/>
      </c>
      <c r="AC57" s="8">
        <f>IF(R57&lt;&gt;"Ready","",IFERROR(Y57+AB57,""))</f>
        <v/>
      </c>
      <c r="AD57" s="8">
        <f>IF(R57&lt;&gt;"Ready","",IFERROR(IF(N(Q57)&gt;0,MAX(AA57,N(P57))/Q57,""),""))</f>
        <v/>
      </c>
    </row>
    <row r="58">
      <c r="A58" s="6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  <c r="O58" s="7" t="n"/>
      <c r="P58" s="7" t="n"/>
      <c r="Q58" s="7" t="n"/>
      <c r="R58" s="8">
        <f>IF(COUNTA(A58:Q58)=0,"",IF(TRIM(A58&amp;"")="","Item required",IFERROR(IF(NOT(AND(COUNT(B58:C58,M58)=3,MIN(B58:C58,M58)&gt;=0,COUNT(N58:Q58)=COUNTA(N58:Q58),MIN(N58:Q58)&gt;=0)),"Enter nonnegative numbers for demand, days and stock",IF(NOT(OR(AND(D58="Entered",COUNT(E58)=1,E58&gt;=0,COUNTA(F58:G58)=0),AND(D58="Statistical",E58="",COUNT(F58:G58)=2,F58&gt;=0,G58&gt;=50,G58&lt;=99.9))),"Choose entered safety OR sigma and service (50-99.9%)",IF(NOT(OR(AND(H58="Entered",COUNT(I58)=1,I58&gt;=0,COUNTA(J58:L58)=0),AND(H58="EOQ",I58="",L58="",COUNT(J58:K58)=2,MIN(J58:K58)&gt;0),AND(H58="Review",COUNT(L58)=1,L58&gt;=0,COUNTA(I58:K58)=0))),"Choose one quantity basis; EOQ costs must be positive",IF(IF(H58="EOQ",IF(B58=0,TRUE,SQRT(2*(B58*365)*J58/K58)&gt;0),TRUE),"Ready","Calculated EOQ outside numeric range; rescale")))),"Check inputs / numeric range")))</f>
        <v/>
      </c>
      <c r="S58" s="8">
        <f>IF(R58&lt;&gt;"Ready","",IFERROR(IF(D58="Statistical",IF(G58=50,0,MAX(0,_xlfn.NORM.S.INV(G58/100))),""),""))</f>
        <v/>
      </c>
      <c r="T58" s="8">
        <f>IF(R58&lt;&gt;"Ready","",IFERROR(IF(D58="Entered",E58,S58*F58*SQRT(C58)),""))</f>
        <v/>
      </c>
      <c r="U58" s="8">
        <f>IF(R58&lt;&gt;"Ready","",IFERROR(B58*365,""))</f>
        <v/>
      </c>
      <c r="V58" s="8">
        <f>IF(R58&lt;&gt;"Ready","",IFERROR(IF(H58="Entered",I58,IF(H58="Review",B58*L58,IF(U58=0,0,SQRT(2*U58*J58/K58)))),""))</f>
        <v/>
      </c>
      <c r="W58" s="8">
        <f>IF(R58&lt;&gt;"Ready","",IFERROR(B58*C58+T58,""))</f>
        <v/>
      </c>
      <c r="X58" s="8">
        <f>IF(R58&lt;&gt;"Ready","",IFERROR(W58+V58,""))</f>
        <v/>
      </c>
      <c r="Y58" s="8">
        <f>IF(R58&lt;&gt;"Ready","",IFERROR(M58+N(N58)-N(O58),""))</f>
        <v/>
      </c>
      <c r="Z58" s="8">
        <f>IF(R58&lt;&gt;"Ready","",IFERROR(IF(OR(Y58&lt;=W58,Y58-W58&lt;=MIN(8.881784197001252E-16*MAX(ABS(Y58),ABS(W58)),1E-9)),"Yes","No"),""))</f>
        <v/>
      </c>
      <c r="AA58" s="8">
        <f>IF(R58&lt;&gt;"Ready","",IFERROR(IF(AND(Z58="Yes",NOT(OR(X58&lt;=Y58,X58-Y58&lt;=MIN(8.881784197001252E-16*MAX(ABS(X58),ABS(Y58)),1E-9)))),MAX(0,X58-Y58),0),""))</f>
        <v/>
      </c>
      <c r="AB58" s="8">
        <f>IF(R58&lt;&gt;"Ready","",IFERROR(IF(AA58&gt;0,IF(N(Q58)&gt;0,IF(ABS(AD58-ROUND(AD58,0))&lt;=MIN(8.881784197001252E-16*AD58,1E-9),ROUND(AD58,0),ROUNDUP(AD58,0))*Q58,MAX(AA58,N(P58))),0),""))</f>
        <v/>
      </c>
      <c r="AC58" s="8">
        <f>IF(R58&lt;&gt;"Ready","",IFERROR(Y58+AB58,""))</f>
        <v/>
      </c>
      <c r="AD58" s="8">
        <f>IF(R58&lt;&gt;"Ready","",IFERROR(IF(N(Q58)&gt;0,MAX(AA58,N(P58))/Q58,""),""))</f>
        <v/>
      </c>
    </row>
    <row r="59">
      <c r="A59" s="6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7" t="n"/>
      <c r="Q59" s="7" t="n"/>
      <c r="R59" s="8">
        <f>IF(COUNTA(A59:Q59)=0,"",IF(TRIM(A59&amp;"")="","Item required",IFERROR(IF(NOT(AND(COUNT(B59:C59,M59)=3,MIN(B59:C59,M59)&gt;=0,COUNT(N59:Q59)=COUNTA(N59:Q59),MIN(N59:Q59)&gt;=0)),"Enter nonnegative numbers for demand, days and stock",IF(NOT(OR(AND(D59="Entered",COUNT(E59)=1,E59&gt;=0,COUNTA(F59:G59)=0),AND(D59="Statistical",E59="",COUNT(F59:G59)=2,F59&gt;=0,G59&gt;=50,G59&lt;=99.9))),"Choose entered safety OR sigma and service (50-99.9%)",IF(NOT(OR(AND(H59="Entered",COUNT(I59)=1,I59&gt;=0,COUNTA(J59:L59)=0),AND(H59="EOQ",I59="",L59="",COUNT(J59:K59)=2,MIN(J59:K59)&gt;0),AND(H59="Review",COUNT(L59)=1,L59&gt;=0,COUNTA(I59:K59)=0))),"Choose one quantity basis; EOQ costs must be positive",IF(IF(H59="EOQ",IF(B59=0,TRUE,SQRT(2*(B59*365)*J59/K59)&gt;0),TRUE),"Ready","Calculated EOQ outside numeric range; rescale")))),"Check inputs / numeric range")))</f>
        <v/>
      </c>
      <c r="S59" s="8">
        <f>IF(R59&lt;&gt;"Ready","",IFERROR(IF(D59="Statistical",IF(G59=50,0,MAX(0,_xlfn.NORM.S.INV(G59/100))),""),""))</f>
        <v/>
      </c>
      <c r="T59" s="8">
        <f>IF(R59&lt;&gt;"Ready","",IFERROR(IF(D59="Entered",E59,S59*F59*SQRT(C59)),""))</f>
        <v/>
      </c>
      <c r="U59" s="8">
        <f>IF(R59&lt;&gt;"Ready","",IFERROR(B59*365,""))</f>
        <v/>
      </c>
      <c r="V59" s="8">
        <f>IF(R59&lt;&gt;"Ready","",IFERROR(IF(H59="Entered",I59,IF(H59="Review",B59*L59,IF(U59=0,0,SQRT(2*U59*J59/K59)))),""))</f>
        <v/>
      </c>
      <c r="W59" s="8">
        <f>IF(R59&lt;&gt;"Ready","",IFERROR(B59*C59+T59,""))</f>
        <v/>
      </c>
      <c r="X59" s="8">
        <f>IF(R59&lt;&gt;"Ready","",IFERROR(W59+V59,""))</f>
        <v/>
      </c>
      <c r="Y59" s="8">
        <f>IF(R59&lt;&gt;"Ready","",IFERROR(M59+N(N59)-N(O59),""))</f>
        <v/>
      </c>
      <c r="Z59" s="8">
        <f>IF(R59&lt;&gt;"Ready","",IFERROR(IF(OR(Y59&lt;=W59,Y59-W59&lt;=MIN(8.881784197001252E-16*MAX(ABS(Y59),ABS(W59)),1E-9)),"Yes","No"),""))</f>
        <v/>
      </c>
      <c r="AA59" s="8">
        <f>IF(R59&lt;&gt;"Ready","",IFERROR(IF(AND(Z59="Yes",NOT(OR(X59&lt;=Y59,X59-Y59&lt;=MIN(8.881784197001252E-16*MAX(ABS(X59),ABS(Y59)),1E-9)))),MAX(0,X59-Y59),0),""))</f>
        <v/>
      </c>
      <c r="AB59" s="8">
        <f>IF(R59&lt;&gt;"Ready","",IFERROR(IF(AA59&gt;0,IF(N(Q59)&gt;0,IF(ABS(AD59-ROUND(AD59,0))&lt;=MIN(8.881784197001252E-16*AD59,1E-9),ROUND(AD59,0),ROUNDUP(AD59,0))*Q59,MAX(AA59,N(P59))),0),""))</f>
        <v/>
      </c>
      <c r="AC59" s="8">
        <f>IF(R59&lt;&gt;"Ready","",IFERROR(Y59+AB59,""))</f>
        <v/>
      </c>
      <c r="AD59" s="8">
        <f>IF(R59&lt;&gt;"Ready","",IFERROR(IF(N(Q59)&gt;0,MAX(AA59,N(P59))/Q59,""),""))</f>
        <v/>
      </c>
    </row>
    <row r="60">
      <c r="A60" s="6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7" t="n"/>
      <c r="O60" s="7" t="n"/>
      <c r="P60" s="7" t="n"/>
      <c r="Q60" s="7" t="n"/>
      <c r="R60" s="8">
        <f>IF(COUNTA(A60:Q60)=0,"",IF(TRIM(A60&amp;"")="","Item required",IFERROR(IF(NOT(AND(COUNT(B60:C60,M60)=3,MIN(B60:C60,M60)&gt;=0,COUNT(N60:Q60)=COUNTA(N60:Q60),MIN(N60:Q60)&gt;=0)),"Enter nonnegative numbers for demand, days and stock",IF(NOT(OR(AND(D60="Entered",COUNT(E60)=1,E60&gt;=0,COUNTA(F60:G60)=0),AND(D60="Statistical",E60="",COUNT(F60:G60)=2,F60&gt;=0,G60&gt;=50,G60&lt;=99.9))),"Choose entered safety OR sigma and service (50-99.9%)",IF(NOT(OR(AND(H60="Entered",COUNT(I60)=1,I60&gt;=0,COUNTA(J60:L60)=0),AND(H60="EOQ",I60="",L60="",COUNT(J60:K60)=2,MIN(J60:K60)&gt;0),AND(H60="Review",COUNT(L60)=1,L60&gt;=0,COUNTA(I60:K60)=0))),"Choose one quantity basis; EOQ costs must be positive",IF(IF(H60="EOQ",IF(B60=0,TRUE,SQRT(2*(B60*365)*J60/K60)&gt;0),TRUE),"Ready","Calculated EOQ outside numeric range; rescale")))),"Check inputs / numeric range")))</f>
        <v/>
      </c>
      <c r="S60" s="8">
        <f>IF(R60&lt;&gt;"Ready","",IFERROR(IF(D60="Statistical",IF(G60=50,0,MAX(0,_xlfn.NORM.S.INV(G60/100))),""),""))</f>
        <v/>
      </c>
      <c r="T60" s="8">
        <f>IF(R60&lt;&gt;"Ready","",IFERROR(IF(D60="Entered",E60,S60*F60*SQRT(C60)),""))</f>
        <v/>
      </c>
      <c r="U60" s="8">
        <f>IF(R60&lt;&gt;"Ready","",IFERROR(B60*365,""))</f>
        <v/>
      </c>
      <c r="V60" s="8">
        <f>IF(R60&lt;&gt;"Ready","",IFERROR(IF(H60="Entered",I60,IF(H60="Review",B60*L60,IF(U60=0,0,SQRT(2*U60*J60/K60)))),""))</f>
        <v/>
      </c>
      <c r="W60" s="8">
        <f>IF(R60&lt;&gt;"Ready","",IFERROR(B60*C60+T60,""))</f>
        <v/>
      </c>
      <c r="X60" s="8">
        <f>IF(R60&lt;&gt;"Ready","",IFERROR(W60+V60,""))</f>
        <v/>
      </c>
      <c r="Y60" s="8">
        <f>IF(R60&lt;&gt;"Ready","",IFERROR(M60+N(N60)-N(O60),""))</f>
        <v/>
      </c>
      <c r="Z60" s="8">
        <f>IF(R60&lt;&gt;"Ready","",IFERROR(IF(OR(Y60&lt;=W60,Y60-W60&lt;=MIN(8.881784197001252E-16*MAX(ABS(Y60),ABS(W60)),1E-9)),"Yes","No"),""))</f>
        <v/>
      </c>
      <c r="AA60" s="8">
        <f>IF(R60&lt;&gt;"Ready","",IFERROR(IF(AND(Z60="Yes",NOT(OR(X60&lt;=Y60,X60-Y60&lt;=MIN(8.881784197001252E-16*MAX(ABS(X60),ABS(Y60)),1E-9)))),MAX(0,X60-Y60),0),""))</f>
        <v/>
      </c>
      <c r="AB60" s="8">
        <f>IF(R60&lt;&gt;"Ready","",IFERROR(IF(AA60&gt;0,IF(N(Q60)&gt;0,IF(ABS(AD60-ROUND(AD60,0))&lt;=MIN(8.881784197001252E-16*AD60,1E-9),ROUND(AD60,0),ROUNDUP(AD60,0))*Q60,MAX(AA60,N(P60))),0),""))</f>
        <v/>
      </c>
      <c r="AC60" s="8">
        <f>IF(R60&lt;&gt;"Ready","",IFERROR(Y60+AB60,""))</f>
        <v/>
      </c>
      <c r="AD60" s="8">
        <f>IF(R60&lt;&gt;"Ready","",IFERROR(IF(N(Q60)&gt;0,MAX(AA60,N(P60))/Q60,""),""))</f>
        <v/>
      </c>
    </row>
    <row r="61">
      <c r="A61" s="6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7" t="n"/>
      <c r="Q61" s="7" t="n"/>
      <c r="R61" s="8">
        <f>IF(COUNTA(A61:Q61)=0,"",IF(TRIM(A61&amp;"")="","Item required",IFERROR(IF(NOT(AND(COUNT(B61:C61,M61)=3,MIN(B61:C61,M61)&gt;=0,COUNT(N61:Q61)=COUNTA(N61:Q61),MIN(N61:Q61)&gt;=0)),"Enter nonnegative numbers for demand, days and stock",IF(NOT(OR(AND(D61="Entered",COUNT(E61)=1,E61&gt;=0,COUNTA(F61:G61)=0),AND(D61="Statistical",E61="",COUNT(F61:G61)=2,F61&gt;=0,G61&gt;=50,G61&lt;=99.9))),"Choose entered safety OR sigma and service (50-99.9%)",IF(NOT(OR(AND(H61="Entered",COUNT(I61)=1,I61&gt;=0,COUNTA(J61:L61)=0),AND(H61="EOQ",I61="",L61="",COUNT(J61:K61)=2,MIN(J61:K61)&gt;0),AND(H61="Review",COUNT(L61)=1,L61&gt;=0,COUNTA(I61:K61)=0))),"Choose one quantity basis; EOQ costs must be positive",IF(IF(H61="EOQ",IF(B61=0,TRUE,SQRT(2*(B61*365)*J61/K61)&gt;0),TRUE),"Ready","Calculated EOQ outside numeric range; rescale")))),"Check inputs / numeric range")))</f>
        <v/>
      </c>
      <c r="S61" s="8">
        <f>IF(R61&lt;&gt;"Ready","",IFERROR(IF(D61="Statistical",IF(G61=50,0,MAX(0,_xlfn.NORM.S.INV(G61/100))),""),""))</f>
        <v/>
      </c>
      <c r="T61" s="8">
        <f>IF(R61&lt;&gt;"Ready","",IFERROR(IF(D61="Entered",E61,S61*F61*SQRT(C61)),""))</f>
        <v/>
      </c>
      <c r="U61" s="8">
        <f>IF(R61&lt;&gt;"Ready","",IFERROR(B61*365,""))</f>
        <v/>
      </c>
      <c r="V61" s="8">
        <f>IF(R61&lt;&gt;"Ready","",IFERROR(IF(H61="Entered",I61,IF(H61="Review",B61*L61,IF(U61=0,0,SQRT(2*U61*J61/K61)))),""))</f>
        <v/>
      </c>
      <c r="W61" s="8">
        <f>IF(R61&lt;&gt;"Ready","",IFERROR(B61*C61+T61,""))</f>
        <v/>
      </c>
      <c r="X61" s="8">
        <f>IF(R61&lt;&gt;"Ready","",IFERROR(W61+V61,""))</f>
        <v/>
      </c>
      <c r="Y61" s="8">
        <f>IF(R61&lt;&gt;"Ready","",IFERROR(M61+N(N61)-N(O61),""))</f>
        <v/>
      </c>
      <c r="Z61" s="8">
        <f>IF(R61&lt;&gt;"Ready","",IFERROR(IF(OR(Y61&lt;=W61,Y61-W61&lt;=MIN(8.881784197001252E-16*MAX(ABS(Y61),ABS(W61)),1E-9)),"Yes","No"),""))</f>
        <v/>
      </c>
      <c r="AA61" s="8">
        <f>IF(R61&lt;&gt;"Ready","",IFERROR(IF(AND(Z61="Yes",NOT(OR(X61&lt;=Y61,X61-Y61&lt;=MIN(8.881784197001252E-16*MAX(ABS(X61),ABS(Y61)),1E-9)))),MAX(0,X61-Y61),0),""))</f>
        <v/>
      </c>
      <c r="AB61" s="8">
        <f>IF(R61&lt;&gt;"Ready","",IFERROR(IF(AA61&gt;0,IF(N(Q61)&gt;0,IF(ABS(AD61-ROUND(AD61,0))&lt;=MIN(8.881784197001252E-16*AD61,1E-9),ROUND(AD61,0),ROUNDUP(AD61,0))*Q61,MAX(AA61,N(P61))),0),""))</f>
        <v/>
      </c>
      <c r="AC61" s="8">
        <f>IF(R61&lt;&gt;"Ready","",IFERROR(Y61+AB61,""))</f>
        <v/>
      </c>
      <c r="AD61" s="8">
        <f>IF(R61&lt;&gt;"Ready","",IFERROR(IF(N(Q61)&gt;0,MAX(AA61,N(P61))/Q61,""),""))</f>
        <v/>
      </c>
    </row>
    <row r="62">
      <c r="A62" s="6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7" t="n"/>
      <c r="Q62" s="7" t="n"/>
      <c r="R62" s="8">
        <f>IF(COUNTA(A62:Q62)=0,"",IF(TRIM(A62&amp;"")="","Item required",IFERROR(IF(NOT(AND(COUNT(B62:C62,M62)=3,MIN(B62:C62,M62)&gt;=0,COUNT(N62:Q62)=COUNTA(N62:Q62),MIN(N62:Q62)&gt;=0)),"Enter nonnegative numbers for demand, days and stock",IF(NOT(OR(AND(D62="Entered",COUNT(E62)=1,E62&gt;=0,COUNTA(F62:G62)=0),AND(D62="Statistical",E62="",COUNT(F62:G62)=2,F62&gt;=0,G62&gt;=50,G62&lt;=99.9))),"Choose entered safety OR sigma and service (50-99.9%)",IF(NOT(OR(AND(H62="Entered",COUNT(I62)=1,I62&gt;=0,COUNTA(J62:L62)=0),AND(H62="EOQ",I62="",L62="",COUNT(J62:K62)=2,MIN(J62:K62)&gt;0),AND(H62="Review",COUNT(L62)=1,L62&gt;=0,COUNTA(I62:K62)=0))),"Choose one quantity basis; EOQ costs must be positive",IF(IF(H62="EOQ",IF(B62=0,TRUE,SQRT(2*(B62*365)*J62/K62)&gt;0),TRUE),"Ready","Calculated EOQ outside numeric range; rescale")))),"Check inputs / numeric range")))</f>
        <v/>
      </c>
      <c r="S62" s="8">
        <f>IF(R62&lt;&gt;"Ready","",IFERROR(IF(D62="Statistical",IF(G62=50,0,MAX(0,_xlfn.NORM.S.INV(G62/100))),""),""))</f>
        <v/>
      </c>
      <c r="T62" s="8">
        <f>IF(R62&lt;&gt;"Ready","",IFERROR(IF(D62="Entered",E62,S62*F62*SQRT(C62)),""))</f>
        <v/>
      </c>
      <c r="U62" s="8">
        <f>IF(R62&lt;&gt;"Ready","",IFERROR(B62*365,""))</f>
        <v/>
      </c>
      <c r="V62" s="8">
        <f>IF(R62&lt;&gt;"Ready","",IFERROR(IF(H62="Entered",I62,IF(H62="Review",B62*L62,IF(U62=0,0,SQRT(2*U62*J62/K62)))),""))</f>
        <v/>
      </c>
      <c r="W62" s="8">
        <f>IF(R62&lt;&gt;"Ready","",IFERROR(B62*C62+T62,""))</f>
        <v/>
      </c>
      <c r="X62" s="8">
        <f>IF(R62&lt;&gt;"Ready","",IFERROR(W62+V62,""))</f>
        <v/>
      </c>
      <c r="Y62" s="8">
        <f>IF(R62&lt;&gt;"Ready","",IFERROR(M62+N(N62)-N(O62),""))</f>
        <v/>
      </c>
      <c r="Z62" s="8">
        <f>IF(R62&lt;&gt;"Ready","",IFERROR(IF(OR(Y62&lt;=W62,Y62-W62&lt;=MIN(8.881784197001252E-16*MAX(ABS(Y62),ABS(W62)),1E-9)),"Yes","No"),""))</f>
        <v/>
      </c>
      <c r="AA62" s="8">
        <f>IF(R62&lt;&gt;"Ready","",IFERROR(IF(AND(Z62="Yes",NOT(OR(X62&lt;=Y62,X62-Y62&lt;=MIN(8.881784197001252E-16*MAX(ABS(X62),ABS(Y62)),1E-9)))),MAX(0,X62-Y62),0),""))</f>
        <v/>
      </c>
      <c r="AB62" s="8">
        <f>IF(R62&lt;&gt;"Ready","",IFERROR(IF(AA62&gt;0,IF(N(Q62)&gt;0,IF(ABS(AD62-ROUND(AD62,0))&lt;=MIN(8.881784197001252E-16*AD62,1E-9),ROUND(AD62,0),ROUNDUP(AD62,0))*Q62,MAX(AA62,N(P62))),0),""))</f>
        <v/>
      </c>
      <c r="AC62" s="8">
        <f>IF(R62&lt;&gt;"Ready","",IFERROR(Y62+AB62,""))</f>
        <v/>
      </c>
      <c r="AD62" s="8">
        <f>IF(R62&lt;&gt;"Ready","",IFERROR(IF(N(Q62)&gt;0,MAX(AA62,N(P62))/Q62,""),""))</f>
        <v/>
      </c>
    </row>
    <row r="63">
      <c r="A63" s="6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8">
        <f>IF(COUNTA(A63:Q63)=0,"",IF(TRIM(A63&amp;"")="","Item required",IFERROR(IF(NOT(AND(COUNT(B63:C63,M63)=3,MIN(B63:C63,M63)&gt;=0,COUNT(N63:Q63)=COUNTA(N63:Q63),MIN(N63:Q63)&gt;=0)),"Enter nonnegative numbers for demand, days and stock",IF(NOT(OR(AND(D63="Entered",COUNT(E63)=1,E63&gt;=0,COUNTA(F63:G63)=0),AND(D63="Statistical",E63="",COUNT(F63:G63)=2,F63&gt;=0,G63&gt;=50,G63&lt;=99.9))),"Choose entered safety OR sigma and service (50-99.9%)",IF(NOT(OR(AND(H63="Entered",COUNT(I63)=1,I63&gt;=0,COUNTA(J63:L63)=0),AND(H63="EOQ",I63="",L63="",COUNT(J63:K63)=2,MIN(J63:K63)&gt;0),AND(H63="Review",COUNT(L63)=1,L63&gt;=0,COUNTA(I63:K63)=0))),"Choose one quantity basis; EOQ costs must be positive",IF(IF(H63="EOQ",IF(B63=0,TRUE,SQRT(2*(B63*365)*J63/K63)&gt;0),TRUE),"Ready","Calculated EOQ outside numeric range; rescale")))),"Check inputs / numeric range")))</f>
        <v/>
      </c>
      <c r="S63" s="8">
        <f>IF(R63&lt;&gt;"Ready","",IFERROR(IF(D63="Statistical",IF(G63=50,0,MAX(0,_xlfn.NORM.S.INV(G63/100))),""),""))</f>
        <v/>
      </c>
      <c r="T63" s="8">
        <f>IF(R63&lt;&gt;"Ready","",IFERROR(IF(D63="Entered",E63,S63*F63*SQRT(C63)),""))</f>
        <v/>
      </c>
      <c r="U63" s="8">
        <f>IF(R63&lt;&gt;"Ready","",IFERROR(B63*365,""))</f>
        <v/>
      </c>
      <c r="V63" s="8">
        <f>IF(R63&lt;&gt;"Ready","",IFERROR(IF(H63="Entered",I63,IF(H63="Review",B63*L63,IF(U63=0,0,SQRT(2*U63*J63/K63)))),""))</f>
        <v/>
      </c>
      <c r="W63" s="8">
        <f>IF(R63&lt;&gt;"Ready","",IFERROR(B63*C63+T63,""))</f>
        <v/>
      </c>
      <c r="X63" s="8">
        <f>IF(R63&lt;&gt;"Ready","",IFERROR(W63+V63,""))</f>
        <v/>
      </c>
      <c r="Y63" s="8">
        <f>IF(R63&lt;&gt;"Ready","",IFERROR(M63+N(N63)-N(O63),""))</f>
        <v/>
      </c>
      <c r="Z63" s="8">
        <f>IF(R63&lt;&gt;"Ready","",IFERROR(IF(OR(Y63&lt;=W63,Y63-W63&lt;=MIN(8.881784197001252E-16*MAX(ABS(Y63),ABS(W63)),1E-9)),"Yes","No"),""))</f>
        <v/>
      </c>
      <c r="AA63" s="8">
        <f>IF(R63&lt;&gt;"Ready","",IFERROR(IF(AND(Z63="Yes",NOT(OR(X63&lt;=Y63,X63-Y63&lt;=MIN(8.881784197001252E-16*MAX(ABS(X63),ABS(Y63)),1E-9)))),MAX(0,X63-Y63),0),""))</f>
        <v/>
      </c>
      <c r="AB63" s="8">
        <f>IF(R63&lt;&gt;"Ready","",IFERROR(IF(AA63&gt;0,IF(N(Q63)&gt;0,IF(ABS(AD63-ROUND(AD63,0))&lt;=MIN(8.881784197001252E-16*AD63,1E-9),ROUND(AD63,0),ROUNDUP(AD63,0))*Q63,MAX(AA63,N(P63))),0),""))</f>
        <v/>
      </c>
      <c r="AC63" s="8">
        <f>IF(R63&lt;&gt;"Ready","",IFERROR(Y63+AB63,""))</f>
        <v/>
      </c>
      <c r="AD63" s="8">
        <f>IF(R63&lt;&gt;"Ready","",IFERROR(IF(N(Q63)&gt;0,MAX(AA63,N(P63))/Q63,""),""))</f>
        <v/>
      </c>
    </row>
    <row r="64">
      <c r="A64" s="6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7" t="n"/>
      <c r="P64" s="7" t="n"/>
      <c r="Q64" s="7" t="n"/>
      <c r="R64" s="8">
        <f>IF(COUNTA(A64:Q64)=0,"",IF(TRIM(A64&amp;"")="","Item required",IFERROR(IF(NOT(AND(COUNT(B64:C64,M64)=3,MIN(B64:C64,M64)&gt;=0,COUNT(N64:Q64)=COUNTA(N64:Q64),MIN(N64:Q64)&gt;=0)),"Enter nonnegative numbers for demand, days and stock",IF(NOT(OR(AND(D64="Entered",COUNT(E64)=1,E64&gt;=0,COUNTA(F64:G64)=0),AND(D64="Statistical",E64="",COUNT(F64:G64)=2,F64&gt;=0,G64&gt;=50,G64&lt;=99.9))),"Choose entered safety OR sigma and service (50-99.9%)",IF(NOT(OR(AND(H64="Entered",COUNT(I64)=1,I64&gt;=0,COUNTA(J64:L64)=0),AND(H64="EOQ",I64="",L64="",COUNT(J64:K64)=2,MIN(J64:K64)&gt;0),AND(H64="Review",COUNT(L64)=1,L64&gt;=0,COUNTA(I64:K64)=0))),"Choose one quantity basis; EOQ costs must be positive",IF(IF(H64="EOQ",IF(B64=0,TRUE,SQRT(2*(B64*365)*J64/K64)&gt;0),TRUE),"Ready","Calculated EOQ outside numeric range; rescale")))),"Check inputs / numeric range")))</f>
        <v/>
      </c>
      <c r="S64" s="8">
        <f>IF(R64&lt;&gt;"Ready","",IFERROR(IF(D64="Statistical",IF(G64=50,0,MAX(0,_xlfn.NORM.S.INV(G64/100))),""),""))</f>
        <v/>
      </c>
      <c r="T64" s="8">
        <f>IF(R64&lt;&gt;"Ready","",IFERROR(IF(D64="Entered",E64,S64*F64*SQRT(C64)),""))</f>
        <v/>
      </c>
      <c r="U64" s="8">
        <f>IF(R64&lt;&gt;"Ready","",IFERROR(B64*365,""))</f>
        <v/>
      </c>
      <c r="V64" s="8">
        <f>IF(R64&lt;&gt;"Ready","",IFERROR(IF(H64="Entered",I64,IF(H64="Review",B64*L64,IF(U64=0,0,SQRT(2*U64*J64/K64)))),""))</f>
        <v/>
      </c>
      <c r="W64" s="8">
        <f>IF(R64&lt;&gt;"Ready","",IFERROR(B64*C64+T64,""))</f>
        <v/>
      </c>
      <c r="X64" s="8">
        <f>IF(R64&lt;&gt;"Ready","",IFERROR(W64+V64,""))</f>
        <v/>
      </c>
      <c r="Y64" s="8">
        <f>IF(R64&lt;&gt;"Ready","",IFERROR(M64+N(N64)-N(O64),""))</f>
        <v/>
      </c>
      <c r="Z64" s="8">
        <f>IF(R64&lt;&gt;"Ready","",IFERROR(IF(OR(Y64&lt;=W64,Y64-W64&lt;=MIN(8.881784197001252E-16*MAX(ABS(Y64),ABS(W64)),1E-9)),"Yes","No"),""))</f>
        <v/>
      </c>
      <c r="AA64" s="8">
        <f>IF(R64&lt;&gt;"Ready","",IFERROR(IF(AND(Z64="Yes",NOT(OR(X64&lt;=Y64,X64-Y64&lt;=MIN(8.881784197001252E-16*MAX(ABS(X64),ABS(Y64)),1E-9)))),MAX(0,X64-Y64),0),""))</f>
        <v/>
      </c>
      <c r="AB64" s="8">
        <f>IF(R64&lt;&gt;"Ready","",IFERROR(IF(AA64&gt;0,IF(N(Q64)&gt;0,IF(ABS(AD64-ROUND(AD64,0))&lt;=MIN(8.881784197001252E-16*AD64,1E-9),ROUND(AD64,0),ROUNDUP(AD64,0))*Q64,MAX(AA64,N(P64))),0),""))</f>
        <v/>
      </c>
      <c r="AC64" s="8">
        <f>IF(R64&lt;&gt;"Ready","",IFERROR(Y64+AB64,""))</f>
        <v/>
      </c>
      <c r="AD64" s="8">
        <f>IF(R64&lt;&gt;"Ready","",IFERROR(IF(N(Q64)&gt;0,MAX(AA64,N(P64))/Q64,""),""))</f>
        <v/>
      </c>
    </row>
    <row r="65">
      <c r="A65" s="6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7" t="n"/>
      <c r="P65" s="7" t="n"/>
      <c r="Q65" s="7" t="n"/>
      <c r="R65" s="8">
        <f>IF(COUNTA(A65:Q65)=0,"",IF(TRIM(A65&amp;"")="","Item required",IFERROR(IF(NOT(AND(COUNT(B65:C65,M65)=3,MIN(B65:C65,M65)&gt;=0,COUNT(N65:Q65)=COUNTA(N65:Q65),MIN(N65:Q65)&gt;=0)),"Enter nonnegative numbers for demand, days and stock",IF(NOT(OR(AND(D65="Entered",COUNT(E65)=1,E65&gt;=0,COUNTA(F65:G65)=0),AND(D65="Statistical",E65="",COUNT(F65:G65)=2,F65&gt;=0,G65&gt;=50,G65&lt;=99.9))),"Choose entered safety OR sigma and service (50-99.9%)",IF(NOT(OR(AND(H65="Entered",COUNT(I65)=1,I65&gt;=0,COUNTA(J65:L65)=0),AND(H65="EOQ",I65="",L65="",COUNT(J65:K65)=2,MIN(J65:K65)&gt;0),AND(H65="Review",COUNT(L65)=1,L65&gt;=0,COUNTA(I65:K65)=0))),"Choose one quantity basis; EOQ costs must be positive",IF(IF(H65="EOQ",IF(B65=0,TRUE,SQRT(2*(B65*365)*J65/K65)&gt;0),TRUE),"Ready","Calculated EOQ outside numeric range; rescale")))),"Check inputs / numeric range")))</f>
        <v/>
      </c>
      <c r="S65" s="8">
        <f>IF(R65&lt;&gt;"Ready","",IFERROR(IF(D65="Statistical",IF(G65=50,0,MAX(0,_xlfn.NORM.S.INV(G65/100))),""),""))</f>
        <v/>
      </c>
      <c r="T65" s="8">
        <f>IF(R65&lt;&gt;"Ready","",IFERROR(IF(D65="Entered",E65,S65*F65*SQRT(C65)),""))</f>
        <v/>
      </c>
      <c r="U65" s="8">
        <f>IF(R65&lt;&gt;"Ready","",IFERROR(B65*365,""))</f>
        <v/>
      </c>
      <c r="V65" s="8">
        <f>IF(R65&lt;&gt;"Ready","",IFERROR(IF(H65="Entered",I65,IF(H65="Review",B65*L65,IF(U65=0,0,SQRT(2*U65*J65/K65)))),""))</f>
        <v/>
      </c>
      <c r="W65" s="8">
        <f>IF(R65&lt;&gt;"Ready","",IFERROR(B65*C65+T65,""))</f>
        <v/>
      </c>
      <c r="X65" s="8">
        <f>IF(R65&lt;&gt;"Ready","",IFERROR(W65+V65,""))</f>
        <v/>
      </c>
      <c r="Y65" s="8">
        <f>IF(R65&lt;&gt;"Ready","",IFERROR(M65+N(N65)-N(O65),""))</f>
        <v/>
      </c>
      <c r="Z65" s="8">
        <f>IF(R65&lt;&gt;"Ready","",IFERROR(IF(OR(Y65&lt;=W65,Y65-W65&lt;=MIN(8.881784197001252E-16*MAX(ABS(Y65),ABS(W65)),1E-9)),"Yes","No"),""))</f>
        <v/>
      </c>
      <c r="AA65" s="8">
        <f>IF(R65&lt;&gt;"Ready","",IFERROR(IF(AND(Z65="Yes",NOT(OR(X65&lt;=Y65,X65-Y65&lt;=MIN(8.881784197001252E-16*MAX(ABS(X65),ABS(Y65)),1E-9)))),MAX(0,X65-Y65),0),""))</f>
        <v/>
      </c>
      <c r="AB65" s="8">
        <f>IF(R65&lt;&gt;"Ready","",IFERROR(IF(AA65&gt;0,IF(N(Q65)&gt;0,IF(ABS(AD65-ROUND(AD65,0))&lt;=MIN(8.881784197001252E-16*AD65,1E-9),ROUND(AD65,0),ROUNDUP(AD65,0))*Q65,MAX(AA65,N(P65))),0),""))</f>
        <v/>
      </c>
      <c r="AC65" s="8">
        <f>IF(R65&lt;&gt;"Ready","",IFERROR(Y65+AB65,""))</f>
        <v/>
      </c>
      <c r="AD65" s="8">
        <f>IF(R65&lt;&gt;"Ready","",IFERROR(IF(N(Q65)&gt;0,MAX(AA65,N(P65))/Q65,""),""))</f>
        <v/>
      </c>
    </row>
    <row r="66">
      <c r="A66" s="6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  <c r="N66" s="7" t="n"/>
      <c r="O66" s="7" t="n"/>
      <c r="P66" s="7" t="n"/>
      <c r="Q66" s="7" t="n"/>
      <c r="R66" s="8">
        <f>IF(COUNTA(A66:Q66)=0,"",IF(TRIM(A66&amp;"")="","Item required",IFERROR(IF(NOT(AND(COUNT(B66:C66,M66)=3,MIN(B66:C66,M66)&gt;=0,COUNT(N66:Q66)=COUNTA(N66:Q66),MIN(N66:Q66)&gt;=0)),"Enter nonnegative numbers for demand, days and stock",IF(NOT(OR(AND(D66="Entered",COUNT(E66)=1,E66&gt;=0,COUNTA(F66:G66)=0),AND(D66="Statistical",E66="",COUNT(F66:G66)=2,F66&gt;=0,G66&gt;=50,G66&lt;=99.9))),"Choose entered safety OR sigma and service (50-99.9%)",IF(NOT(OR(AND(H66="Entered",COUNT(I66)=1,I66&gt;=0,COUNTA(J66:L66)=0),AND(H66="EOQ",I66="",L66="",COUNT(J66:K66)=2,MIN(J66:K66)&gt;0),AND(H66="Review",COUNT(L66)=1,L66&gt;=0,COUNTA(I66:K66)=0))),"Choose one quantity basis; EOQ costs must be positive",IF(IF(H66="EOQ",IF(B66=0,TRUE,SQRT(2*(B66*365)*J66/K66)&gt;0),TRUE),"Ready","Calculated EOQ outside numeric range; rescale")))),"Check inputs / numeric range")))</f>
        <v/>
      </c>
      <c r="S66" s="8">
        <f>IF(R66&lt;&gt;"Ready","",IFERROR(IF(D66="Statistical",IF(G66=50,0,MAX(0,_xlfn.NORM.S.INV(G66/100))),""),""))</f>
        <v/>
      </c>
      <c r="T66" s="8">
        <f>IF(R66&lt;&gt;"Ready","",IFERROR(IF(D66="Entered",E66,S66*F66*SQRT(C66)),""))</f>
        <v/>
      </c>
      <c r="U66" s="8">
        <f>IF(R66&lt;&gt;"Ready","",IFERROR(B66*365,""))</f>
        <v/>
      </c>
      <c r="V66" s="8">
        <f>IF(R66&lt;&gt;"Ready","",IFERROR(IF(H66="Entered",I66,IF(H66="Review",B66*L66,IF(U66=0,0,SQRT(2*U66*J66/K66)))),""))</f>
        <v/>
      </c>
      <c r="W66" s="8">
        <f>IF(R66&lt;&gt;"Ready","",IFERROR(B66*C66+T66,""))</f>
        <v/>
      </c>
      <c r="X66" s="8">
        <f>IF(R66&lt;&gt;"Ready","",IFERROR(W66+V66,""))</f>
        <v/>
      </c>
      <c r="Y66" s="8">
        <f>IF(R66&lt;&gt;"Ready","",IFERROR(M66+N(N66)-N(O66),""))</f>
        <v/>
      </c>
      <c r="Z66" s="8">
        <f>IF(R66&lt;&gt;"Ready","",IFERROR(IF(OR(Y66&lt;=W66,Y66-W66&lt;=MIN(8.881784197001252E-16*MAX(ABS(Y66),ABS(W66)),1E-9)),"Yes","No"),""))</f>
        <v/>
      </c>
      <c r="AA66" s="8">
        <f>IF(R66&lt;&gt;"Ready","",IFERROR(IF(AND(Z66="Yes",NOT(OR(X66&lt;=Y66,X66-Y66&lt;=MIN(8.881784197001252E-16*MAX(ABS(X66),ABS(Y66)),1E-9)))),MAX(0,X66-Y66),0),""))</f>
        <v/>
      </c>
      <c r="AB66" s="8">
        <f>IF(R66&lt;&gt;"Ready","",IFERROR(IF(AA66&gt;0,IF(N(Q66)&gt;0,IF(ABS(AD66-ROUND(AD66,0))&lt;=MIN(8.881784197001252E-16*AD66,1E-9),ROUND(AD66,0),ROUNDUP(AD66,0))*Q66,MAX(AA66,N(P66))),0),""))</f>
        <v/>
      </c>
      <c r="AC66" s="8">
        <f>IF(R66&lt;&gt;"Ready","",IFERROR(Y66+AB66,""))</f>
        <v/>
      </c>
      <c r="AD66" s="8">
        <f>IF(R66&lt;&gt;"Ready","",IFERROR(IF(N(Q66)&gt;0,MAX(AA66,N(P66))/Q66,""),""))</f>
        <v/>
      </c>
    </row>
    <row r="67">
      <c r="A67" s="6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7" t="n"/>
      <c r="O67" s="7" t="n"/>
      <c r="P67" s="7" t="n"/>
      <c r="Q67" s="7" t="n"/>
      <c r="R67" s="8">
        <f>IF(COUNTA(A67:Q67)=0,"",IF(TRIM(A67&amp;"")="","Item required",IFERROR(IF(NOT(AND(COUNT(B67:C67,M67)=3,MIN(B67:C67,M67)&gt;=0,COUNT(N67:Q67)=COUNTA(N67:Q67),MIN(N67:Q67)&gt;=0)),"Enter nonnegative numbers for demand, days and stock",IF(NOT(OR(AND(D67="Entered",COUNT(E67)=1,E67&gt;=0,COUNTA(F67:G67)=0),AND(D67="Statistical",E67="",COUNT(F67:G67)=2,F67&gt;=0,G67&gt;=50,G67&lt;=99.9))),"Choose entered safety OR sigma and service (50-99.9%)",IF(NOT(OR(AND(H67="Entered",COUNT(I67)=1,I67&gt;=0,COUNTA(J67:L67)=0),AND(H67="EOQ",I67="",L67="",COUNT(J67:K67)=2,MIN(J67:K67)&gt;0),AND(H67="Review",COUNT(L67)=1,L67&gt;=0,COUNTA(I67:K67)=0))),"Choose one quantity basis; EOQ costs must be positive",IF(IF(H67="EOQ",IF(B67=0,TRUE,SQRT(2*(B67*365)*J67/K67)&gt;0),TRUE),"Ready","Calculated EOQ outside numeric range; rescale")))),"Check inputs / numeric range")))</f>
        <v/>
      </c>
      <c r="S67" s="8">
        <f>IF(R67&lt;&gt;"Ready","",IFERROR(IF(D67="Statistical",IF(G67=50,0,MAX(0,_xlfn.NORM.S.INV(G67/100))),""),""))</f>
        <v/>
      </c>
      <c r="T67" s="8">
        <f>IF(R67&lt;&gt;"Ready","",IFERROR(IF(D67="Entered",E67,S67*F67*SQRT(C67)),""))</f>
        <v/>
      </c>
      <c r="U67" s="8">
        <f>IF(R67&lt;&gt;"Ready","",IFERROR(B67*365,""))</f>
        <v/>
      </c>
      <c r="V67" s="8">
        <f>IF(R67&lt;&gt;"Ready","",IFERROR(IF(H67="Entered",I67,IF(H67="Review",B67*L67,IF(U67=0,0,SQRT(2*U67*J67/K67)))),""))</f>
        <v/>
      </c>
      <c r="W67" s="8">
        <f>IF(R67&lt;&gt;"Ready","",IFERROR(B67*C67+T67,""))</f>
        <v/>
      </c>
      <c r="X67" s="8">
        <f>IF(R67&lt;&gt;"Ready","",IFERROR(W67+V67,""))</f>
        <v/>
      </c>
      <c r="Y67" s="8">
        <f>IF(R67&lt;&gt;"Ready","",IFERROR(M67+N(N67)-N(O67),""))</f>
        <v/>
      </c>
      <c r="Z67" s="8">
        <f>IF(R67&lt;&gt;"Ready","",IFERROR(IF(OR(Y67&lt;=W67,Y67-W67&lt;=MIN(8.881784197001252E-16*MAX(ABS(Y67),ABS(W67)),1E-9)),"Yes","No"),""))</f>
        <v/>
      </c>
      <c r="AA67" s="8">
        <f>IF(R67&lt;&gt;"Ready","",IFERROR(IF(AND(Z67="Yes",NOT(OR(X67&lt;=Y67,X67-Y67&lt;=MIN(8.881784197001252E-16*MAX(ABS(X67),ABS(Y67)),1E-9)))),MAX(0,X67-Y67),0),""))</f>
        <v/>
      </c>
      <c r="AB67" s="8">
        <f>IF(R67&lt;&gt;"Ready","",IFERROR(IF(AA67&gt;0,IF(N(Q67)&gt;0,IF(ABS(AD67-ROUND(AD67,0))&lt;=MIN(8.881784197001252E-16*AD67,1E-9),ROUND(AD67,0),ROUNDUP(AD67,0))*Q67,MAX(AA67,N(P67))),0),""))</f>
        <v/>
      </c>
      <c r="AC67" s="8">
        <f>IF(R67&lt;&gt;"Ready","",IFERROR(Y67+AB67,""))</f>
        <v/>
      </c>
      <c r="AD67" s="8">
        <f>IF(R67&lt;&gt;"Ready","",IFERROR(IF(N(Q67)&gt;0,MAX(AA67,N(P67))/Q67,""),""))</f>
        <v/>
      </c>
    </row>
    <row r="68">
      <c r="A68" s="6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  <c r="N68" s="7" t="n"/>
      <c r="O68" s="7" t="n"/>
      <c r="P68" s="7" t="n"/>
      <c r="Q68" s="7" t="n"/>
      <c r="R68" s="8">
        <f>IF(COUNTA(A68:Q68)=0,"",IF(TRIM(A68&amp;"")="","Item required",IFERROR(IF(NOT(AND(COUNT(B68:C68,M68)=3,MIN(B68:C68,M68)&gt;=0,COUNT(N68:Q68)=COUNTA(N68:Q68),MIN(N68:Q68)&gt;=0)),"Enter nonnegative numbers for demand, days and stock",IF(NOT(OR(AND(D68="Entered",COUNT(E68)=1,E68&gt;=0,COUNTA(F68:G68)=0),AND(D68="Statistical",E68="",COUNT(F68:G68)=2,F68&gt;=0,G68&gt;=50,G68&lt;=99.9))),"Choose entered safety OR sigma and service (50-99.9%)",IF(NOT(OR(AND(H68="Entered",COUNT(I68)=1,I68&gt;=0,COUNTA(J68:L68)=0),AND(H68="EOQ",I68="",L68="",COUNT(J68:K68)=2,MIN(J68:K68)&gt;0),AND(H68="Review",COUNT(L68)=1,L68&gt;=0,COUNTA(I68:K68)=0))),"Choose one quantity basis; EOQ costs must be positive",IF(IF(H68="EOQ",IF(B68=0,TRUE,SQRT(2*(B68*365)*J68/K68)&gt;0),TRUE),"Ready","Calculated EOQ outside numeric range; rescale")))),"Check inputs / numeric range")))</f>
        <v/>
      </c>
      <c r="S68" s="8">
        <f>IF(R68&lt;&gt;"Ready","",IFERROR(IF(D68="Statistical",IF(G68=50,0,MAX(0,_xlfn.NORM.S.INV(G68/100))),""),""))</f>
        <v/>
      </c>
      <c r="T68" s="8">
        <f>IF(R68&lt;&gt;"Ready","",IFERROR(IF(D68="Entered",E68,S68*F68*SQRT(C68)),""))</f>
        <v/>
      </c>
      <c r="U68" s="8">
        <f>IF(R68&lt;&gt;"Ready","",IFERROR(B68*365,""))</f>
        <v/>
      </c>
      <c r="V68" s="8">
        <f>IF(R68&lt;&gt;"Ready","",IFERROR(IF(H68="Entered",I68,IF(H68="Review",B68*L68,IF(U68=0,0,SQRT(2*U68*J68/K68)))),""))</f>
        <v/>
      </c>
      <c r="W68" s="8">
        <f>IF(R68&lt;&gt;"Ready","",IFERROR(B68*C68+T68,""))</f>
        <v/>
      </c>
      <c r="X68" s="8">
        <f>IF(R68&lt;&gt;"Ready","",IFERROR(W68+V68,""))</f>
        <v/>
      </c>
      <c r="Y68" s="8">
        <f>IF(R68&lt;&gt;"Ready","",IFERROR(M68+N(N68)-N(O68),""))</f>
        <v/>
      </c>
      <c r="Z68" s="8">
        <f>IF(R68&lt;&gt;"Ready","",IFERROR(IF(OR(Y68&lt;=W68,Y68-W68&lt;=MIN(8.881784197001252E-16*MAX(ABS(Y68),ABS(W68)),1E-9)),"Yes","No"),""))</f>
        <v/>
      </c>
      <c r="AA68" s="8">
        <f>IF(R68&lt;&gt;"Ready","",IFERROR(IF(AND(Z68="Yes",NOT(OR(X68&lt;=Y68,X68-Y68&lt;=MIN(8.881784197001252E-16*MAX(ABS(X68),ABS(Y68)),1E-9)))),MAX(0,X68-Y68),0),""))</f>
        <v/>
      </c>
      <c r="AB68" s="8">
        <f>IF(R68&lt;&gt;"Ready","",IFERROR(IF(AA68&gt;0,IF(N(Q68)&gt;0,IF(ABS(AD68-ROUND(AD68,0))&lt;=MIN(8.881784197001252E-16*AD68,1E-9),ROUND(AD68,0),ROUNDUP(AD68,0))*Q68,MAX(AA68,N(P68))),0),""))</f>
        <v/>
      </c>
      <c r="AC68" s="8">
        <f>IF(R68&lt;&gt;"Ready","",IFERROR(Y68+AB68,""))</f>
        <v/>
      </c>
      <c r="AD68" s="8">
        <f>IF(R68&lt;&gt;"Ready","",IFERROR(IF(N(Q68)&gt;0,MAX(AA68,N(P68))/Q68,""),""))</f>
        <v/>
      </c>
    </row>
    <row r="69">
      <c r="A69" s="6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7" t="n"/>
      <c r="O69" s="7" t="n"/>
      <c r="P69" s="7" t="n"/>
      <c r="Q69" s="7" t="n"/>
      <c r="R69" s="8">
        <f>IF(COUNTA(A69:Q69)=0,"",IF(TRIM(A69&amp;"")="","Item required",IFERROR(IF(NOT(AND(COUNT(B69:C69,M69)=3,MIN(B69:C69,M69)&gt;=0,COUNT(N69:Q69)=COUNTA(N69:Q69),MIN(N69:Q69)&gt;=0)),"Enter nonnegative numbers for demand, days and stock",IF(NOT(OR(AND(D69="Entered",COUNT(E69)=1,E69&gt;=0,COUNTA(F69:G69)=0),AND(D69="Statistical",E69="",COUNT(F69:G69)=2,F69&gt;=0,G69&gt;=50,G69&lt;=99.9))),"Choose entered safety OR sigma and service (50-99.9%)",IF(NOT(OR(AND(H69="Entered",COUNT(I69)=1,I69&gt;=0,COUNTA(J69:L69)=0),AND(H69="EOQ",I69="",L69="",COUNT(J69:K69)=2,MIN(J69:K69)&gt;0),AND(H69="Review",COUNT(L69)=1,L69&gt;=0,COUNTA(I69:K69)=0))),"Choose one quantity basis; EOQ costs must be positive",IF(IF(H69="EOQ",IF(B69=0,TRUE,SQRT(2*(B69*365)*J69/K69)&gt;0),TRUE),"Ready","Calculated EOQ outside numeric range; rescale")))),"Check inputs / numeric range")))</f>
        <v/>
      </c>
      <c r="S69" s="8">
        <f>IF(R69&lt;&gt;"Ready","",IFERROR(IF(D69="Statistical",IF(G69=50,0,MAX(0,_xlfn.NORM.S.INV(G69/100))),""),""))</f>
        <v/>
      </c>
      <c r="T69" s="8">
        <f>IF(R69&lt;&gt;"Ready","",IFERROR(IF(D69="Entered",E69,S69*F69*SQRT(C69)),""))</f>
        <v/>
      </c>
      <c r="U69" s="8">
        <f>IF(R69&lt;&gt;"Ready","",IFERROR(B69*365,""))</f>
        <v/>
      </c>
      <c r="V69" s="8">
        <f>IF(R69&lt;&gt;"Ready","",IFERROR(IF(H69="Entered",I69,IF(H69="Review",B69*L69,IF(U69=0,0,SQRT(2*U69*J69/K69)))),""))</f>
        <v/>
      </c>
      <c r="W69" s="8">
        <f>IF(R69&lt;&gt;"Ready","",IFERROR(B69*C69+T69,""))</f>
        <v/>
      </c>
      <c r="X69" s="8">
        <f>IF(R69&lt;&gt;"Ready","",IFERROR(W69+V69,""))</f>
        <v/>
      </c>
      <c r="Y69" s="8">
        <f>IF(R69&lt;&gt;"Ready","",IFERROR(M69+N(N69)-N(O69),""))</f>
        <v/>
      </c>
      <c r="Z69" s="8">
        <f>IF(R69&lt;&gt;"Ready","",IFERROR(IF(OR(Y69&lt;=W69,Y69-W69&lt;=MIN(8.881784197001252E-16*MAX(ABS(Y69),ABS(W69)),1E-9)),"Yes","No"),""))</f>
        <v/>
      </c>
      <c r="AA69" s="8">
        <f>IF(R69&lt;&gt;"Ready","",IFERROR(IF(AND(Z69="Yes",NOT(OR(X69&lt;=Y69,X69-Y69&lt;=MIN(8.881784197001252E-16*MAX(ABS(X69),ABS(Y69)),1E-9)))),MAX(0,X69-Y69),0),""))</f>
        <v/>
      </c>
      <c r="AB69" s="8">
        <f>IF(R69&lt;&gt;"Ready","",IFERROR(IF(AA69&gt;0,IF(N(Q69)&gt;0,IF(ABS(AD69-ROUND(AD69,0))&lt;=MIN(8.881784197001252E-16*AD69,1E-9),ROUND(AD69,0),ROUNDUP(AD69,0))*Q69,MAX(AA69,N(P69))),0),""))</f>
        <v/>
      </c>
      <c r="AC69" s="8">
        <f>IF(R69&lt;&gt;"Ready","",IFERROR(Y69+AB69,""))</f>
        <v/>
      </c>
      <c r="AD69" s="8">
        <f>IF(R69&lt;&gt;"Ready","",IFERROR(IF(N(Q69)&gt;0,MAX(AA69,N(P69))/Q69,""),""))</f>
        <v/>
      </c>
    </row>
    <row r="70">
      <c r="A70" s="6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  <c r="N70" s="7" t="n"/>
      <c r="O70" s="7" t="n"/>
      <c r="P70" s="7" t="n"/>
      <c r="Q70" s="7" t="n"/>
      <c r="R70" s="8">
        <f>IF(COUNTA(A70:Q70)=0,"",IF(TRIM(A70&amp;"")="","Item required",IFERROR(IF(NOT(AND(COUNT(B70:C70,M70)=3,MIN(B70:C70,M70)&gt;=0,COUNT(N70:Q70)=COUNTA(N70:Q70),MIN(N70:Q70)&gt;=0)),"Enter nonnegative numbers for demand, days and stock",IF(NOT(OR(AND(D70="Entered",COUNT(E70)=1,E70&gt;=0,COUNTA(F70:G70)=0),AND(D70="Statistical",E70="",COUNT(F70:G70)=2,F70&gt;=0,G70&gt;=50,G70&lt;=99.9))),"Choose entered safety OR sigma and service (50-99.9%)",IF(NOT(OR(AND(H70="Entered",COUNT(I70)=1,I70&gt;=0,COUNTA(J70:L70)=0),AND(H70="EOQ",I70="",L70="",COUNT(J70:K70)=2,MIN(J70:K70)&gt;0),AND(H70="Review",COUNT(L70)=1,L70&gt;=0,COUNTA(I70:K70)=0))),"Choose one quantity basis; EOQ costs must be positive",IF(IF(H70="EOQ",IF(B70=0,TRUE,SQRT(2*(B70*365)*J70/K70)&gt;0),TRUE),"Ready","Calculated EOQ outside numeric range; rescale")))),"Check inputs / numeric range")))</f>
        <v/>
      </c>
      <c r="S70" s="8">
        <f>IF(R70&lt;&gt;"Ready","",IFERROR(IF(D70="Statistical",IF(G70=50,0,MAX(0,_xlfn.NORM.S.INV(G70/100))),""),""))</f>
        <v/>
      </c>
      <c r="T70" s="8">
        <f>IF(R70&lt;&gt;"Ready","",IFERROR(IF(D70="Entered",E70,S70*F70*SQRT(C70)),""))</f>
        <v/>
      </c>
      <c r="U70" s="8">
        <f>IF(R70&lt;&gt;"Ready","",IFERROR(B70*365,""))</f>
        <v/>
      </c>
      <c r="V70" s="8">
        <f>IF(R70&lt;&gt;"Ready","",IFERROR(IF(H70="Entered",I70,IF(H70="Review",B70*L70,IF(U70=0,0,SQRT(2*U70*J70/K70)))),""))</f>
        <v/>
      </c>
      <c r="W70" s="8">
        <f>IF(R70&lt;&gt;"Ready","",IFERROR(B70*C70+T70,""))</f>
        <v/>
      </c>
      <c r="X70" s="8">
        <f>IF(R70&lt;&gt;"Ready","",IFERROR(W70+V70,""))</f>
        <v/>
      </c>
      <c r="Y70" s="8">
        <f>IF(R70&lt;&gt;"Ready","",IFERROR(M70+N(N70)-N(O70),""))</f>
        <v/>
      </c>
      <c r="Z70" s="8">
        <f>IF(R70&lt;&gt;"Ready","",IFERROR(IF(OR(Y70&lt;=W70,Y70-W70&lt;=MIN(8.881784197001252E-16*MAX(ABS(Y70),ABS(W70)),1E-9)),"Yes","No"),""))</f>
        <v/>
      </c>
      <c r="AA70" s="8">
        <f>IF(R70&lt;&gt;"Ready","",IFERROR(IF(AND(Z70="Yes",NOT(OR(X70&lt;=Y70,X70-Y70&lt;=MIN(8.881784197001252E-16*MAX(ABS(X70),ABS(Y70)),1E-9)))),MAX(0,X70-Y70),0),""))</f>
        <v/>
      </c>
      <c r="AB70" s="8">
        <f>IF(R70&lt;&gt;"Ready","",IFERROR(IF(AA70&gt;0,IF(N(Q70)&gt;0,IF(ABS(AD70-ROUND(AD70,0))&lt;=MIN(8.881784197001252E-16*AD70,1E-9),ROUND(AD70,0),ROUNDUP(AD70,0))*Q70,MAX(AA70,N(P70))),0),""))</f>
        <v/>
      </c>
      <c r="AC70" s="8">
        <f>IF(R70&lt;&gt;"Ready","",IFERROR(Y70+AB70,""))</f>
        <v/>
      </c>
      <c r="AD70" s="8">
        <f>IF(R70&lt;&gt;"Ready","",IFERROR(IF(N(Q70)&gt;0,MAX(AA70,N(P70))/Q70,""),""))</f>
        <v/>
      </c>
    </row>
    <row r="71">
      <c r="A71" s="6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7" t="n"/>
      <c r="P71" s="7" t="n"/>
      <c r="Q71" s="7" t="n"/>
      <c r="R71" s="8">
        <f>IF(COUNTA(A71:Q71)=0,"",IF(TRIM(A71&amp;"")="","Item required",IFERROR(IF(NOT(AND(COUNT(B71:C71,M71)=3,MIN(B71:C71,M71)&gt;=0,COUNT(N71:Q71)=COUNTA(N71:Q71),MIN(N71:Q71)&gt;=0)),"Enter nonnegative numbers for demand, days and stock",IF(NOT(OR(AND(D71="Entered",COUNT(E71)=1,E71&gt;=0,COUNTA(F71:G71)=0),AND(D71="Statistical",E71="",COUNT(F71:G71)=2,F71&gt;=0,G71&gt;=50,G71&lt;=99.9))),"Choose entered safety OR sigma and service (50-99.9%)",IF(NOT(OR(AND(H71="Entered",COUNT(I71)=1,I71&gt;=0,COUNTA(J71:L71)=0),AND(H71="EOQ",I71="",L71="",COUNT(J71:K71)=2,MIN(J71:K71)&gt;0),AND(H71="Review",COUNT(L71)=1,L71&gt;=0,COUNTA(I71:K71)=0))),"Choose one quantity basis; EOQ costs must be positive",IF(IF(H71="EOQ",IF(B71=0,TRUE,SQRT(2*(B71*365)*J71/K71)&gt;0),TRUE),"Ready","Calculated EOQ outside numeric range; rescale")))),"Check inputs / numeric range")))</f>
        <v/>
      </c>
      <c r="S71" s="8">
        <f>IF(R71&lt;&gt;"Ready","",IFERROR(IF(D71="Statistical",IF(G71=50,0,MAX(0,_xlfn.NORM.S.INV(G71/100))),""),""))</f>
        <v/>
      </c>
      <c r="T71" s="8">
        <f>IF(R71&lt;&gt;"Ready","",IFERROR(IF(D71="Entered",E71,S71*F71*SQRT(C71)),""))</f>
        <v/>
      </c>
      <c r="U71" s="8">
        <f>IF(R71&lt;&gt;"Ready","",IFERROR(B71*365,""))</f>
        <v/>
      </c>
      <c r="V71" s="8">
        <f>IF(R71&lt;&gt;"Ready","",IFERROR(IF(H71="Entered",I71,IF(H71="Review",B71*L71,IF(U71=0,0,SQRT(2*U71*J71/K71)))),""))</f>
        <v/>
      </c>
      <c r="W71" s="8">
        <f>IF(R71&lt;&gt;"Ready","",IFERROR(B71*C71+T71,""))</f>
        <v/>
      </c>
      <c r="X71" s="8">
        <f>IF(R71&lt;&gt;"Ready","",IFERROR(W71+V71,""))</f>
        <v/>
      </c>
      <c r="Y71" s="8">
        <f>IF(R71&lt;&gt;"Ready","",IFERROR(M71+N(N71)-N(O71),""))</f>
        <v/>
      </c>
      <c r="Z71" s="8">
        <f>IF(R71&lt;&gt;"Ready","",IFERROR(IF(OR(Y71&lt;=W71,Y71-W71&lt;=MIN(8.881784197001252E-16*MAX(ABS(Y71),ABS(W71)),1E-9)),"Yes","No"),""))</f>
        <v/>
      </c>
      <c r="AA71" s="8">
        <f>IF(R71&lt;&gt;"Ready","",IFERROR(IF(AND(Z71="Yes",NOT(OR(X71&lt;=Y71,X71-Y71&lt;=MIN(8.881784197001252E-16*MAX(ABS(X71),ABS(Y71)),1E-9)))),MAX(0,X71-Y71),0),""))</f>
        <v/>
      </c>
      <c r="AB71" s="8">
        <f>IF(R71&lt;&gt;"Ready","",IFERROR(IF(AA71&gt;0,IF(N(Q71)&gt;0,IF(ABS(AD71-ROUND(AD71,0))&lt;=MIN(8.881784197001252E-16*AD71,1E-9),ROUND(AD71,0),ROUNDUP(AD71,0))*Q71,MAX(AA71,N(P71))),0),""))</f>
        <v/>
      </c>
      <c r="AC71" s="8">
        <f>IF(R71&lt;&gt;"Ready","",IFERROR(Y71+AB71,""))</f>
        <v/>
      </c>
      <c r="AD71" s="8">
        <f>IF(R71&lt;&gt;"Ready","",IFERROR(IF(N(Q71)&gt;0,MAX(AA71,N(P71))/Q71,""),""))</f>
        <v/>
      </c>
    </row>
    <row r="72">
      <c r="A72" s="6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  <c r="N72" s="7" t="n"/>
      <c r="O72" s="7" t="n"/>
      <c r="P72" s="7" t="n"/>
      <c r="Q72" s="7" t="n"/>
      <c r="R72" s="8">
        <f>IF(COUNTA(A72:Q72)=0,"",IF(TRIM(A72&amp;"")="","Item required",IFERROR(IF(NOT(AND(COUNT(B72:C72,M72)=3,MIN(B72:C72,M72)&gt;=0,COUNT(N72:Q72)=COUNTA(N72:Q72),MIN(N72:Q72)&gt;=0)),"Enter nonnegative numbers for demand, days and stock",IF(NOT(OR(AND(D72="Entered",COUNT(E72)=1,E72&gt;=0,COUNTA(F72:G72)=0),AND(D72="Statistical",E72="",COUNT(F72:G72)=2,F72&gt;=0,G72&gt;=50,G72&lt;=99.9))),"Choose entered safety OR sigma and service (50-99.9%)",IF(NOT(OR(AND(H72="Entered",COUNT(I72)=1,I72&gt;=0,COUNTA(J72:L72)=0),AND(H72="EOQ",I72="",L72="",COUNT(J72:K72)=2,MIN(J72:K72)&gt;0),AND(H72="Review",COUNT(L72)=1,L72&gt;=0,COUNTA(I72:K72)=0))),"Choose one quantity basis; EOQ costs must be positive",IF(IF(H72="EOQ",IF(B72=0,TRUE,SQRT(2*(B72*365)*J72/K72)&gt;0),TRUE),"Ready","Calculated EOQ outside numeric range; rescale")))),"Check inputs / numeric range")))</f>
        <v/>
      </c>
      <c r="S72" s="8">
        <f>IF(R72&lt;&gt;"Ready","",IFERROR(IF(D72="Statistical",IF(G72=50,0,MAX(0,_xlfn.NORM.S.INV(G72/100))),""),""))</f>
        <v/>
      </c>
      <c r="T72" s="8">
        <f>IF(R72&lt;&gt;"Ready","",IFERROR(IF(D72="Entered",E72,S72*F72*SQRT(C72)),""))</f>
        <v/>
      </c>
      <c r="U72" s="8">
        <f>IF(R72&lt;&gt;"Ready","",IFERROR(B72*365,""))</f>
        <v/>
      </c>
      <c r="V72" s="8">
        <f>IF(R72&lt;&gt;"Ready","",IFERROR(IF(H72="Entered",I72,IF(H72="Review",B72*L72,IF(U72=0,0,SQRT(2*U72*J72/K72)))),""))</f>
        <v/>
      </c>
      <c r="W72" s="8">
        <f>IF(R72&lt;&gt;"Ready","",IFERROR(B72*C72+T72,""))</f>
        <v/>
      </c>
      <c r="X72" s="8">
        <f>IF(R72&lt;&gt;"Ready","",IFERROR(W72+V72,""))</f>
        <v/>
      </c>
      <c r="Y72" s="8">
        <f>IF(R72&lt;&gt;"Ready","",IFERROR(M72+N(N72)-N(O72),""))</f>
        <v/>
      </c>
      <c r="Z72" s="8">
        <f>IF(R72&lt;&gt;"Ready","",IFERROR(IF(OR(Y72&lt;=W72,Y72-W72&lt;=MIN(8.881784197001252E-16*MAX(ABS(Y72),ABS(W72)),1E-9)),"Yes","No"),""))</f>
        <v/>
      </c>
      <c r="AA72" s="8">
        <f>IF(R72&lt;&gt;"Ready","",IFERROR(IF(AND(Z72="Yes",NOT(OR(X72&lt;=Y72,X72-Y72&lt;=MIN(8.881784197001252E-16*MAX(ABS(X72),ABS(Y72)),1E-9)))),MAX(0,X72-Y72),0),""))</f>
        <v/>
      </c>
      <c r="AB72" s="8">
        <f>IF(R72&lt;&gt;"Ready","",IFERROR(IF(AA72&gt;0,IF(N(Q72)&gt;0,IF(ABS(AD72-ROUND(AD72,0))&lt;=MIN(8.881784197001252E-16*AD72,1E-9),ROUND(AD72,0),ROUNDUP(AD72,0))*Q72,MAX(AA72,N(P72))),0),""))</f>
        <v/>
      </c>
      <c r="AC72" s="8">
        <f>IF(R72&lt;&gt;"Ready","",IFERROR(Y72+AB72,""))</f>
        <v/>
      </c>
      <c r="AD72" s="8">
        <f>IF(R72&lt;&gt;"Ready","",IFERROR(IF(N(Q72)&gt;0,MAX(AA72,N(P72))/Q72,""),""))</f>
        <v/>
      </c>
    </row>
    <row r="73">
      <c r="A73" s="6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7" t="n"/>
      <c r="P73" s="7" t="n"/>
      <c r="Q73" s="7" t="n"/>
      <c r="R73" s="8">
        <f>IF(COUNTA(A73:Q73)=0,"",IF(TRIM(A73&amp;"")="","Item required",IFERROR(IF(NOT(AND(COUNT(B73:C73,M73)=3,MIN(B73:C73,M73)&gt;=0,COUNT(N73:Q73)=COUNTA(N73:Q73),MIN(N73:Q73)&gt;=0)),"Enter nonnegative numbers for demand, days and stock",IF(NOT(OR(AND(D73="Entered",COUNT(E73)=1,E73&gt;=0,COUNTA(F73:G73)=0),AND(D73="Statistical",E73="",COUNT(F73:G73)=2,F73&gt;=0,G73&gt;=50,G73&lt;=99.9))),"Choose entered safety OR sigma and service (50-99.9%)",IF(NOT(OR(AND(H73="Entered",COUNT(I73)=1,I73&gt;=0,COUNTA(J73:L73)=0),AND(H73="EOQ",I73="",L73="",COUNT(J73:K73)=2,MIN(J73:K73)&gt;0),AND(H73="Review",COUNT(L73)=1,L73&gt;=0,COUNTA(I73:K73)=0))),"Choose one quantity basis; EOQ costs must be positive",IF(IF(H73="EOQ",IF(B73=0,TRUE,SQRT(2*(B73*365)*J73/K73)&gt;0),TRUE),"Ready","Calculated EOQ outside numeric range; rescale")))),"Check inputs / numeric range")))</f>
        <v/>
      </c>
      <c r="S73" s="8">
        <f>IF(R73&lt;&gt;"Ready","",IFERROR(IF(D73="Statistical",IF(G73=50,0,MAX(0,_xlfn.NORM.S.INV(G73/100))),""),""))</f>
        <v/>
      </c>
      <c r="T73" s="8">
        <f>IF(R73&lt;&gt;"Ready","",IFERROR(IF(D73="Entered",E73,S73*F73*SQRT(C73)),""))</f>
        <v/>
      </c>
      <c r="U73" s="8">
        <f>IF(R73&lt;&gt;"Ready","",IFERROR(B73*365,""))</f>
        <v/>
      </c>
      <c r="V73" s="8">
        <f>IF(R73&lt;&gt;"Ready","",IFERROR(IF(H73="Entered",I73,IF(H73="Review",B73*L73,IF(U73=0,0,SQRT(2*U73*J73/K73)))),""))</f>
        <v/>
      </c>
      <c r="W73" s="8">
        <f>IF(R73&lt;&gt;"Ready","",IFERROR(B73*C73+T73,""))</f>
        <v/>
      </c>
      <c r="X73" s="8">
        <f>IF(R73&lt;&gt;"Ready","",IFERROR(W73+V73,""))</f>
        <v/>
      </c>
      <c r="Y73" s="8">
        <f>IF(R73&lt;&gt;"Ready","",IFERROR(M73+N(N73)-N(O73),""))</f>
        <v/>
      </c>
      <c r="Z73" s="8">
        <f>IF(R73&lt;&gt;"Ready","",IFERROR(IF(OR(Y73&lt;=W73,Y73-W73&lt;=MIN(8.881784197001252E-16*MAX(ABS(Y73),ABS(W73)),1E-9)),"Yes","No"),""))</f>
        <v/>
      </c>
      <c r="AA73" s="8">
        <f>IF(R73&lt;&gt;"Ready","",IFERROR(IF(AND(Z73="Yes",NOT(OR(X73&lt;=Y73,X73-Y73&lt;=MIN(8.881784197001252E-16*MAX(ABS(X73),ABS(Y73)),1E-9)))),MAX(0,X73-Y73),0),""))</f>
        <v/>
      </c>
      <c r="AB73" s="8">
        <f>IF(R73&lt;&gt;"Ready","",IFERROR(IF(AA73&gt;0,IF(N(Q73)&gt;0,IF(ABS(AD73-ROUND(AD73,0))&lt;=MIN(8.881784197001252E-16*AD73,1E-9),ROUND(AD73,0),ROUNDUP(AD73,0))*Q73,MAX(AA73,N(P73))),0),""))</f>
        <v/>
      </c>
      <c r="AC73" s="8">
        <f>IF(R73&lt;&gt;"Ready","",IFERROR(Y73+AB73,""))</f>
        <v/>
      </c>
      <c r="AD73" s="8">
        <f>IF(R73&lt;&gt;"Ready","",IFERROR(IF(N(Q73)&gt;0,MAX(AA73,N(P73))/Q73,""),""))</f>
        <v/>
      </c>
    </row>
    <row r="74">
      <c r="A74" s="6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  <c r="N74" s="7" t="n"/>
      <c r="O74" s="7" t="n"/>
      <c r="P74" s="7" t="n"/>
      <c r="Q74" s="7" t="n"/>
      <c r="R74" s="8">
        <f>IF(COUNTA(A74:Q74)=0,"",IF(TRIM(A74&amp;"")="","Item required",IFERROR(IF(NOT(AND(COUNT(B74:C74,M74)=3,MIN(B74:C74,M74)&gt;=0,COUNT(N74:Q74)=COUNTA(N74:Q74),MIN(N74:Q74)&gt;=0)),"Enter nonnegative numbers for demand, days and stock",IF(NOT(OR(AND(D74="Entered",COUNT(E74)=1,E74&gt;=0,COUNTA(F74:G74)=0),AND(D74="Statistical",E74="",COUNT(F74:G74)=2,F74&gt;=0,G74&gt;=50,G74&lt;=99.9))),"Choose entered safety OR sigma and service (50-99.9%)",IF(NOT(OR(AND(H74="Entered",COUNT(I74)=1,I74&gt;=0,COUNTA(J74:L74)=0),AND(H74="EOQ",I74="",L74="",COUNT(J74:K74)=2,MIN(J74:K74)&gt;0),AND(H74="Review",COUNT(L74)=1,L74&gt;=0,COUNTA(I74:K74)=0))),"Choose one quantity basis; EOQ costs must be positive",IF(IF(H74="EOQ",IF(B74=0,TRUE,SQRT(2*(B74*365)*J74/K74)&gt;0),TRUE),"Ready","Calculated EOQ outside numeric range; rescale")))),"Check inputs / numeric range")))</f>
        <v/>
      </c>
      <c r="S74" s="8">
        <f>IF(R74&lt;&gt;"Ready","",IFERROR(IF(D74="Statistical",IF(G74=50,0,MAX(0,_xlfn.NORM.S.INV(G74/100))),""),""))</f>
        <v/>
      </c>
      <c r="T74" s="8">
        <f>IF(R74&lt;&gt;"Ready","",IFERROR(IF(D74="Entered",E74,S74*F74*SQRT(C74)),""))</f>
        <v/>
      </c>
      <c r="U74" s="8">
        <f>IF(R74&lt;&gt;"Ready","",IFERROR(B74*365,""))</f>
        <v/>
      </c>
      <c r="V74" s="8">
        <f>IF(R74&lt;&gt;"Ready","",IFERROR(IF(H74="Entered",I74,IF(H74="Review",B74*L74,IF(U74=0,0,SQRT(2*U74*J74/K74)))),""))</f>
        <v/>
      </c>
      <c r="W74" s="8">
        <f>IF(R74&lt;&gt;"Ready","",IFERROR(B74*C74+T74,""))</f>
        <v/>
      </c>
      <c r="X74" s="8">
        <f>IF(R74&lt;&gt;"Ready","",IFERROR(W74+V74,""))</f>
        <v/>
      </c>
      <c r="Y74" s="8">
        <f>IF(R74&lt;&gt;"Ready","",IFERROR(M74+N(N74)-N(O74),""))</f>
        <v/>
      </c>
      <c r="Z74" s="8">
        <f>IF(R74&lt;&gt;"Ready","",IFERROR(IF(OR(Y74&lt;=W74,Y74-W74&lt;=MIN(8.881784197001252E-16*MAX(ABS(Y74),ABS(W74)),1E-9)),"Yes","No"),""))</f>
        <v/>
      </c>
      <c r="AA74" s="8">
        <f>IF(R74&lt;&gt;"Ready","",IFERROR(IF(AND(Z74="Yes",NOT(OR(X74&lt;=Y74,X74-Y74&lt;=MIN(8.881784197001252E-16*MAX(ABS(X74),ABS(Y74)),1E-9)))),MAX(0,X74-Y74),0),""))</f>
        <v/>
      </c>
      <c r="AB74" s="8">
        <f>IF(R74&lt;&gt;"Ready","",IFERROR(IF(AA74&gt;0,IF(N(Q74)&gt;0,IF(ABS(AD74-ROUND(AD74,0))&lt;=MIN(8.881784197001252E-16*AD74,1E-9),ROUND(AD74,0),ROUNDUP(AD74,0))*Q74,MAX(AA74,N(P74))),0),""))</f>
        <v/>
      </c>
      <c r="AC74" s="8">
        <f>IF(R74&lt;&gt;"Ready","",IFERROR(Y74+AB74,""))</f>
        <v/>
      </c>
      <c r="AD74" s="8">
        <f>IF(R74&lt;&gt;"Ready","",IFERROR(IF(N(Q74)&gt;0,MAX(AA74,N(P74))/Q74,""),""))</f>
        <v/>
      </c>
    </row>
    <row r="75">
      <c r="A75" s="6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7" t="n"/>
      <c r="O75" s="7" t="n"/>
      <c r="P75" s="7" t="n"/>
      <c r="Q75" s="7" t="n"/>
      <c r="R75" s="8">
        <f>IF(COUNTA(A75:Q75)=0,"",IF(TRIM(A75&amp;"")="","Item required",IFERROR(IF(NOT(AND(COUNT(B75:C75,M75)=3,MIN(B75:C75,M75)&gt;=0,COUNT(N75:Q75)=COUNTA(N75:Q75),MIN(N75:Q75)&gt;=0)),"Enter nonnegative numbers for demand, days and stock",IF(NOT(OR(AND(D75="Entered",COUNT(E75)=1,E75&gt;=0,COUNTA(F75:G75)=0),AND(D75="Statistical",E75="",COUNT(F75:G75)=2,F75&gt;=0,G75&gt;=50,G75&lt;=99.9))),"Choose entered safety OR sigma and service (50-99.9%)",IF(NOT(OR(AND(H75="Entered",COUNT(I75)=1,I75&gt;=0,COUNTA(J75:L75)=0),AND(H75="EOQ",I75="",L75="",COUNT(J75:K75)=2,MIN(J75:K75)&gt;0),AND(H75="Review",COUNT(L75)=1,L75&gt;=0,COUNTA(I75:K75)=0))),"Choose one quantity basis; EOQ costs must be positive",IF(IF(H75="EOQ",IF(B75=0,TRUE,SQRT(2*(B75*365)*J75/K75)&gt;0),TRUE),"Ready","Calculated EOQ outside numeric range; rescale")))),"Check inputs / numeric range")))</f>
        <v/>
      </c>
      <c r="S75" s="8">
        <f>IF(R75&lt;&gt;"Ready","",IFERROR(IF(D75="Statistical",IF(G75=50,0,MAX(0,_xlfn.NORM.S.INV(G75/100))),""),""))</f>
        <v/>
      </c>
      <c r="T75" s="8">
        <f>IF(R75&lt;&gt;"Ready","",IFERROR(IF(D75="Entered",E75,S75*F75*SQRT(C75)),""))</f>
        <v/>
      </c>
      <c r="U75" s="8">
        <f>IF(R75&lt;&gt;"Ready","",IFERROR(B75*365,""))</f>
        <v/>
      </c>
      <c r="V75" s="8">
        <f>IF(R75&lt;&gt;"Ready","",IFERROR(IF(H75="Entered",I75,IF(H75="Review",B75*L75,IF(U75=0,0,SQRT(2*U75*J75/K75)))),""))</f>
        <v/>
      </c>
      <c r="W75" s="8">
        <f>IF(R75&lt;&gt;"Ready","",IFERROR(B75*C75+T75,""))</f>
        <v/>
      </c>
      <c r="X75" s="8">
        <f>IF(R75&lt;&gt;"Ready","",IFERROR(W75+V75,""))</f>
        <v/>
      </c>
      <c r="Y75" s="8">
        <f>IF(R75&lt;&gt;"Ready","",IFERROR(M75+N(N75)-N(O75),""))</f>
        <v/>
      </c>
      <c r="Z75" s="8">
        <f>IF(R75&lt;&gt;"Ready","",IFERROR(IF(OR(Y75&lt;=W75,Y75-W75&lt;=MIN(8.881784197001252E-16*MAX(ABS(Y75),ABS(W75)),1E-9)),"Yes","No"),""))</f>
        <v/>
      </c>
      <c r="AA75" s="8">
        <f>IF(R75&lt;&gt;"Ready","",IFERROR(IF(AND(Z75="Yes",NOT(OR(X75&lt;=Y75,X75-Y75&lt;=MIN(8.881784197001252E-16*MAX(ABS(X75),ABS(Y75)),1E-9)))),MAX(0,X75-Y75),0),""))</f>
        <v/>
      </c>
      <c r="AB75" s="8">
        <f>IF(R75&lt;&gt;"Ready","",IFERROR(IF(AA75&gt;0,IF(N(Q75)&gt;0,IF(ABS(AD75-ROUND(AD75,0))&lt;=MIN(8.881784197001252E-16*AD75,1E-9),ROUND(AD75,0),ROUNDUP(AD75,0))*Q75,MAX(AA75,N(P75))),0),""))</f>
        <v/>
      </c>
      <c r="AC75" s="8">
        <f>IF(R75&lt;&gt;"Ready","",IFERROR(Y75+AB75,""))</f>
        <v/>
      </c>
      <c r="AD75" s="8">
        <f>IF(R75&lt;&gt;"Ready","",IFERROR(IF(N(Q75)&gt;0,MAX(AA75,N(P75))/Q75,""),""))</f>
        <v/>
      </c>
    </row>
    <row r="76">
      <c r="A76" s="6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7" t="n"/>
      <c r="N76" s="7" t="n"/>
      <c r="O76" s="7" t="n"/>
      <c r="P76" s="7" t="n"/>
      <c r="Q76" s="7" t="n"/>
      <c r="R76" s="8">
        <f>IF(COUNTA(A76:Q76)=0,"",IF(TRIM(A76&amp;"")="","Item required",IFERROR(IF(NOT(AND(COUNT(B76:C76,M76)=3,MIN(B76:C76,M76)&gt;=0,COUNT(N76:Q76)=COUNTA(N76:Q76),MIN(N76:Q76)&gt;=0)),"Enter nonnegative numbers for demand, days and stock",IF(NOT(OR(AND(D76="Entered",COUNT(E76)=1,E76&gt;=0,COUNTA(F76:G76)=0),AND(D76="Statistical",E76="",COUNT(F76:G76)=2,F76&gt;=0,G76&gt;=50,G76&lt;=99.9))),"Choose entered safety OR sigma and service (50-99.9%)",IF(NOT(OR(AND(H76="Entered",COUNT(I76)=1,I76&gt;=0,COUNTA(J76:L76)=0),AND(H76="EOQ",I76="",L76="",COUNT(J76:K76)=2,MIN(J76:K76)&gt;0),AND(H76="Review",COUNT(L76)=1,L76&gt;=0,COUNTA(I76:K76)=0))),"Choose one quantity basis; EOQ costs must be positive",IF(IF(H76="EOQ",IF(B76=0,TRUE,SQRT(2*(B76*365)*J76/K76)&gt;0),TRUE),"Ready","Calculated EOQ outside numeric range; rescale")))),"Check inputs / numeric range")))</f>
        <v/>
      </c>
      <c r="S76" s="8">
        <f>IF(R76&lt;&gt;"Ready","",IFERROR(IF(D76="Statistical",IF(G76=50,0,MAX(0,_xlfn.NORM.S.INV(G76/100))),""),""))</f>
        <v/>
      </c>
      <c r="T76" s="8">
        <f>IF(R76&lt;&gt;"Ready","",IFERROR(IF(D76="Entered",E76,S76*F76*SQRT(C76)),""))</f>
        <v/>
      </c>
      <c r="U76" s="8">
        <f>IF(R76&lt;&gt;"Ready","",IFERROR(B76*365,""))</f>
        <v/>
      </c>
      <c r="V76" s="8">
        <f>IF(R76&lt;&gt;"Ready","",IFERROR(IF(H76="Entered",I76,IF(H76="Review",B76*L76,IF(U76=0,0,SQRT(2*U76*J76/K76)))),""))</f>
        <v/>
      </c>
      <c r="W76" s="8">
        <f>IF(R76&lt;&gt;"Ready","",IFERROR(B76*C76+T76,""))</f>
        <v/>
      </c>
      <c r="X76" s="8">
        <f>IF(R76&lt;&gt;"Ready","",IFERROR(W76+V76,""))</f>
        <v/>
      </c>
      <c r="Y76" s="8">
        <f>IF(R76&lt;&gt;"Ready","",IFERROR(M76+N(N76)-N(O76),""))</f>
        <v/>
      </c>
      <c r="Z76" s="8">
        <f>IF(R76&lt;&gt;"Ready","",IFERROR(IF(OR(Y76&lt;=W76,Y76-W76&lt;=MIN(8.881784197001252E-16*MAX(ABS(Y76),ABS(W76)),1E-9)),"Yes","No"),""))</f>
        <v/>
      </c>
      <c r="AA76" s="8">
        <f>IF(R76&lt;&gt;"Ready","",IFERROR(IF(AND(Z76="Yes",NOT(OR(X76&lt;=Y76,X76-Y76&lt;=MIN(8.881784197001252E-16*MAX(ABS(X76),ABS(Y76)),1E-9)))),MAX(0,X76-Y76),0),""))</f>
        <v/>
      </c>
      <c r="AB76" s="8">
        <f>IF(R76&lt;&gt;"Ready","",IFERROR(IF(AA76&gt;0,IF(N(Q76)&gt;0,IF(ABS(AD76-ROUND(AD76,0))&lt;=MIN(8.881784197001252E-16*AD76,1E-9),ROUND(AD76,0),ROUNDUP(AD76,0))*Q76,MAX(AA76,N(P76))),0),""))</f>
        <v/>
      </c>
      <c r="AC76" s="8">
        <f>IF(R76&lt;&gt;"Ready","",IFERROR(Y76+AB76,""))</f>
        <v/>
      </c>
      <c r="AD76" s="8">
        <f>IF(R76&lt;&gt;"Ready","",IFERROR(IF(N(Q76)&gt;0,MAX(AA76,N(P76))/Q76,""),""))</f>
        <v/>
      </c>
    </row>
    <row r="77">
      <c r="A77" s="6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  <c r="N77" s="7" t="n"/>
      <c r="O77" s="7" t="n"/>
      <c r="P77" s="7" t="n"/>
      <c r="Q77" s="7" t="n"/>
      <c r="R77" s="8">
        <f>IF(COUNTA(A77:Q77)=0,"",IF(TRIM(A77&amp;"")="","Item required",IFERROR(IF(NOT(AND(COUNT(B77:C77,M77)=3,MIN(B77:C77,M77)&gt;=0,COUNT(N77:Q77)=COUNTA(N77:Q77),MIN(N77:Q77)&gt;=0)),"Enter nonnegative numbers for demand, days and stock",IF(NOT(OR(AND(D77="Entered",COUNT(E77)=1,E77&gt;=0,COUNTA(F77:G77)=0),AND(D77="Statistical",E77="",COUNT(F77:G77)=2,F77&gt;=0,G77&gt;=50,G77&lt;=99.9))),"Choose entered safety OR sigma and service (50-99.9%)",IF(NOT(OR(AND(H77="Entered",COUNT(I77)=1,I77&gt;=0,COUNTA(J77:L77)=0),AND(H77="EOQ",I77="",L77="",COUNT(J77:K77)=2,MIN(J77:K77)&gt;0),AND(H77="Review",COUNT(L77)=1,L77&gt;=0,COUNTA(I77:K77)=0))),"Choose one quantity basis; EOQ costs must be positive",IF(IF(H77="EOQ",IF(B77=0,TRUE,SQRT(2*(B77*365)*J77/K77)&gt;0),TRUE),"Ready","Calculated EOQ outside numeric range; rescale")))),"Check inputs / numeric range")))</f>
        <v/>
      </c>
      <c r="S77" s="8">
        <f>IF(R77&lt;&gt;"Ready","",IFERROR(IF(D77="Statistical",IF(G77=50,0,MAX(0,_xlfn.NORM.S.INV(G77/100))),""),""))</f>
        <v/>
      </c>
      <c r="T77" s="8">
        <f>IF(R77&lt;&gt;"Ready","",IFERROR(IF(D77="Entered",E77,S77*F77*SQRT(C77)),""))</f>
        <v/>
      </c>
      <c r="U77" s="8">
        <f>IF(R77&lt;&gt;"Ready","",IFERROR(B77*365,""))</f>
        <v/>
      </c>
      <c r="V77" s="8">
        <f>IF(R77&lt;&gt;"Ready","",IFERROR(IF(H77="Entered",I77,IF(H77="Review",B77*L77,IF(U77=0,0,SQRT(2*U77*J77/K77)))),""))</f>
        <v/>
      </c>
      <c r="W77" s="8">
        <f>IF(R77&lt;&gt;"Ready","",IFERROR(B77*C77+T77,""))</f>
        <v/>
      </c>
      <c r="X77" s="8">
        <f>IF(R77&lt;&gt;"Ready","",IFERROR(W77+V77,""))</f>
        <v/>
      </c>
      <c r="Y77" s="8">
        <f>IF(R77&lt;&gt;"Ready","",IFERROR(M77+N(N77)-N(O77),""))</f>
        <v/>
      </c>
      <c r="Z77" s="8">
        <f>IF(R77&lt;&gt;"Ready","",IFERROR(IF(OR(Y77&lt;=W77,Y77-W77&lt;=MIN(8.881784197001252E-16*MAX(ABS(Y77),ABS(W77)),1E-9)),"Yes","No"),""))</f>
        <v/>
      </c>
      <c r="AA77" s="8">
        <f>IF(R77&lt;&gt;"Ready","",IFERROR(IF(AND(Z77="Yes",NOT(OR(X77&lt;=Y77,X77-Y77&lt;=MIN(8.881784197001252E-16*MAX(ABS(X77),ABS(Y77)),1E-9)))),MAX(0,X77-Y77),0),""))</f>
        <v/>
      </c>
      <c r="AB77" s="8">
        <f>IF(R77&lt;&gt;"Ready","",IFERROR(IF(AA77&gt;0,IF(N(Q77)&gt;0,IF(ABS(AD77-ROUND(AD77,0))&lt;=MIN(8.881784197001252E-16*AD77,1E-9),ROUND(AD77,0),ROUNDUP(AD77,0))*Q77,MAX(AA77,N(P77))),0),""))</f>
        <v/>
      </c>
      <c r="AC77" s="8">
        <f>IF(R77&lt;&gt;"Ready","",IFERROR(Y77+AB77,""))</f>
        <v/>
      </c>
      <c r="AD77" s="8">
        <f>IF(R77&lt;&gt;"Ready","",IFERROR(IF(N(Q77)&gt;0,MAX(AA77,N(P77))/Q77,""),""))</f>
        <v/>
      </c>
    </row>
    <row r="78">
      <c r="A78" s="6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7" t="n"/>
      <c r="N78" s="7" t="n"/>
      <c r="O78" s="7" t="n"/>
      <c r="P78" s="7" t="n"/>
      <c r="Q78" s="7" t="n"/>
      <c r="R78" s="8">
        <f>IF(COUNTA(A78:Q78)=0,"",IF(TRIM(A78&amp;"")="","Item required",IFERROR(IF(NOT(AND(COUNT(B78:C78,M78)=3,MIN(B78:C78,M78)&gt;=0,COUNT(N78:Q78)=COUNTA(N78:Q78),MIN(N78:Q78)&gt;=0)),"Enter nonnegative numbers for demand, days and stock",IF(NOT(OR(AND(D78="Entered",COUNT(E78)=1,E78&gt;=0,COUNTA(F78:G78)=0),AND(D78="Statistical",E78="",COUNT(F78:G78)=2,F78&gt;=0,G78&gt;=50,G78&lt;=99.9))),"Choose entered safety OR sigma and service (50-99.9%)",IF(NOT(OR(AND(H78="Entered",COUNT(I78)=1,I78&gt;=0,COUNTA(J78:L78)=0),AND(H78="EOQ",I78="",L78="",COUNT(J78:K78)=2,MIN(J78:K78)&gt;0),AND(H78="Review",COUNT(L78)=1,L78&gt;=0,COUNTA(I78:K78)=0))),"Choose one quantity basis; EOQ costs must be positive",IF(IF(H78="EOQ",IF(B78=0,TRUE,SQRT(2*(B78*365)*J78/K78)&gt;0),TRUE),"Ready","Calculated EOQ outside numeric range; rescale")))),"Check inputs / numeric range")))</f>
        <v/>
      </c>
      <c r="S78" s="8">
        <f>IF(R78&lt;&gt;"Ready","",IFERROR(IF(D78="Statistical",IF(G78=50,0,MAX(0,_xlfn.NORM.S.INV(G78/100))),""),""))</f>
        <v/>
      </c>
      <c r="T78" s="8">
        <f>IF(R78&lt;&gt;"Ready","",IFERROR(IF(D78="Entered",E78,S78*F78*SQRT(C78)),""))</f>
        <v/>
      </c>
      <c r="U78" s="8">
        <f>IF(R78&lt;&gt;"Ready","",IFERROR(B78*365,""))</f>
        <v/>
      </c>
      <c r="V78" s="8">
        <f>IF(R78&lt;&gt;"Ready","",IFERROR(IF(H78="Entered",I78,IF(H78="Review",B78*L78,IF(U78=0,0,SQRT(2*U78*J78/K78)))),""))</f>
        <v/>
      </c>
      <c r="W78" s="8">
        <f>IF(R78&lt;&gt;"Ready","",IFERROR(B78*C78+T78,""))</f>
        <v/>
      </c>
      <c r="X78" s="8">
        <f>IF(R78&lt;&gt;"Ready","",IFERROR(W78+V78,""))</f>
        <v/>
      </c>
      <c r="Y78" s="8">
        <f>IF(R78&lt;&gt;"Ready","",IFERROR(M78+N(N78)-N(O78),""))</f>
        <v/>
      </c>
      <c r="Z78" s="8">
        <f>IF(R78&lt;&gt;"Ready","",IFERROR(IF(OR(Y78&lt;=W78,Y78-W78&lt;=MIN(8.881784197001252E-16*MAX(ABS(Y78),ABS(W78)),1E-9)),"Yes","No"),""))</f>
        <v/>
      </c>
      <c r="AA78" s="8">
        <f>IF(R78&lt;&gt;"Ready","",IFERROR(IF(AND(Z78="Yes",NOT(OR(X78&lt;=Y78,X78-Y78&lt;=MIN(8.881784197001252E-16*MAX(ABS(X78),ABS(Y78)),1E-9)))),MAX(0,X78-Y78),0),""))</f>
        <v/>
      </c>
      <c r="AB78" s="8">
        <f>IF(R78&lt;&gt;"Ready","",IFERROR(IF(AA78&gt;0,IF(N(Q78)&gt;0,IF(ABS(AD78-ROUND(AD78,0))&lt;=MIN(8.881784197001252E-16*AD78,1E-9),ROUND(AD78,0),ROUNDUP(AD78,0))*Q78,MAX(AA78,N(P78))),0),""))</f>
        <v/>
      </c>
      <c r="AC78" s="8">
        <f>IF(R78&lt;&gt;"Ready","",IFERROR(Y78+AB78,""))</f>
        <v/>
      </c>
      <c r="AD78" s="8">
        <f>IF(R78&lt;&gt;"Ready","",IFERROR(IF(N(Q78)&gt;0,MAX(AA78,N(P78))/Q78,""),""))</f>
        <v/>
      </c>
    </row>
    <row r="79">
      <c r="A79" s="6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  <c r="N79" s="7" t="n"/>
      <c r="O79" s="7" t="n"/>
      <c r="P79" s="7" t="n"/>
      <c r="Q79" s="7" t="n"/>
      <c r="R79" s="8">
        <f>IF(COUNTA(A79:Q79)=0,"",IF(TRIM(A79&amp;"")="","Item required",IFERROR(IF(NOT(AND(COUNT(B79:C79,M79)=3,MIN(B79:C79,M79)&gt;=0,COUNT(N79:Q79)=COUNTA(N79:Q79),MIN(N79:Q79)&gt;=0)),"Enter nonnegative numbers for demand, days and stock",IF(NOT(OR(AND(D79="Entered",COUNT(E79)=1,E79&gt;=0,COUNTA(F79:G79)=0),AND(D79="Statistical",E79="",COUNT(F79:G79)=2,F79&gt;=0,G79&gt;=50,G79&lt;=99.9))),"Choose entered safety OR sigma and service (50-99.9%)",IF(NOT(OR(AND(H79="Entered",COUNT(I79)=1,I79&gt;=0,COUNTA(J79:L79)=0),AND(H79="EOQ",I79="",L79="",COUNT(J79:K79)=2,MIN(J79:K79)&gt;0),AND(H79="Review",COUNT(L79)=1,L79&gt;=0,COUNTA(I79:K79)=0))),"Choose one quantity basis; EOQ costs must be positive",IF(IF(H79="EOQ",IF(B79=0,TRUE,SQRT(2*(B79*365)*J79/K79)&gt;0),TRUE),"Ready","Calculated EOQ outside numeric range; rescale")))),"Check inputs / numeric range")))</f>
        <v/>
      </c>
      <c r="S79" s="8">
        <f>IF(R79&lt;&gt;"Ready","",IFERROR(IF(D79="Statistical",IF(G79=50,0,MAX(0,_xlfn.NORM.S.INV(G79/100))),""),""))</f>
        <v/>
      </c>
      <c r="T79" s="8">
        <f>IF(R79&lt;&gt;"Ready","",IFERROR(IF(D79="Entered",E79,S79*F79*SQRT(C79)),""))</f>
        <v/>
      </c>
      <c r="U79" s="8">
        <f>IF(R79&lt;&gt;"Ready","",IFERROR(B79*365,""))</f>
        <v/>
      </c>
      <c r="V79" s="8">
        <f>IF(R79&lt;&gt;"Ready","",IFERROR(IF(H79="Entered",I79,IF(H79="Review",B79*L79,IF(U79=0,0,SQRT(2*U79*J79/K79)))),""))</f>
        <v/>
      </c>
      <c r="W79" s="8">
        <f>IF(R79&lt;&gt;"Ready","",IFERROR(B79*C79+T79,""))</f>
        <v/>
      </c>
      <c r="X79" s="8">
        <f>IF(R79&lt;&gt;"Ready","",IFERROR(W79+V79,""))</f>
        <v/>
      </c>
      <c r="Y79" s="8">
        <f>IF(R79&lt;&gt;"Ready","",IFERROR(M79+N(N79)-N(O79),""))</f>
        <v/>
      </c>
      <c r="Z79" s="8">
        <f>IF(R79&lt;&gt;"Ready","",IFERROR(IF(OR(Y79&lt;=W79,Y79-W79&lt;=MIN(8.881784197001252E-16*MAX(ABS(Y79),ABS(W79)),1E-9)),"Yes","No"),""))</f>
        <v/>
      </c>
      <c r="AA79" s="8">
        <f>IF(R79&lt;&gt;"Ready","",IFERROR(IF(AND(Z79="Yes",NOT(OR(X79&lt;=Y79,X79-Y79&lt;=MIN(8.881784197001252E-16*MAX(ABS(X79),ABS(Y79)),1E-9)))),MAX(0,X79-Y79),0),""))</f>
        <v/>
      </c>
      <c r="AB79" s="8">
        <f>IF(R79&lt;&gt;"Ready","",IFERROR(IF(AA79&gt;0,IF(N(Q79)&gt;0,IF(ABS(AD79-ROUND(AD79,0))&lt;=MIN(8.881784197001252E-16*AD79,1E-9),ROUND(AD79,0),ROUNDUP(AD79,0))*Q79,MAX(AA79,N(P79))),0),""))</f>
        <v/>
      </c>
      <c r="AC79" s="8">
        <f>IF(R79&lt;&gt;"Ready","",IFERROR(Y79+AB79,""))</f>
        <v/>
      </c>
      <c r="AD79" s="8">
        <f>IF(R79&lt;&gt;"Ready","",IFERROR(IF(N(Q79)&gt;0,MAX(AA79,N(P79))/Q79,""),""))</f>
        <v/>
      </c>
    </row>
    <row r="80">
      <c r="A80" s="6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7" t="n"/>
      <c r="N80" s="7" t="n"/>
      <c r="O80" s="7" t="n"/>
      <c r="P80" s="7" t="n"/>
      <c r="Q80" s="7" t="n"/>
      <c r="R80" s="8">
        <f>IF(COUNTA(A80:Q80)=0,"",IF(TRIM(A80&amp;"")="","Item required",IFERROR(IF(NOT(AND(COUNT(B80:C80,M80)=3,MIN(B80:C80,M80)&gt;=0,COUNT(N80:Q80)=COUNTA(N80:Q80),MIN(N80:Q80)&gt;=0)),"Enter nonnegative numbers for demand, days and stock",IF(NOT(OR(AND(D80="Entered",COUNT(E80)=1,E80&gt;=0,COUNTA(F80:G80)=0),AND(D80="Statistical",E80="",COUNT(F80:G80)=2,F80&gt;=0,G80&gt;=50,G80&lt;=99.9))),"Choose entered safety OR sigma and service (50-99.9%)",IF(NOT(OR(AND(H80="Entered",COUNT(I80)=1,I80&gt;=0,COUNTA(J80:L80)=0),AND(H80="EOQ",I80="",L80="",COUNT(J80:K80)=2,MIN(J80:K80)&gt;0),AND(H80="Review",COUNT(L80)=1,L80&gt;=0,COUNTA(I80:K80)=0))),"Choose one quantity basis; EOQ costs must be positive",IF(IF(H80="EOQ",IF(B80=0,TRUE,SQRT(2*(B80*365)*J80/K80)&gt;0),TRUE),"Ready","Calculated EOQ outside numeric range; rescale")))),"Check inputs / numeric range")))</f>
        <v/>
      </c>
      <c r="S80" s="8">
        <f>IF(R80&lt;&gt;"Ready","",IFERROR(IF(D80="Statistical",IF(G80=50,0,MAX(0,_xlfn.NORM.S.INV(G80/100))),""),""))</f>
        <v/>
      </c>
      <c r="T80" s="8">
        <f>IF(R80&lt;&gt;"Ready","",IFERROR(IF(D80="Entered",E80,S80*F80*SQRT(C80)),""))</f>
        <v/>
      </c>
      <c r="U80" s="8">
        <f>IF(R80&lt;&gt;"Ready","",IFERROR(B80*365,""))</f>
        <v/>
      </c>
      <c r="V80" s="8">
        <f>IF(R80&lt;&gt;"Ready","",IFERROR(IF(H80="Entered",I80,IF(H80="Review",B80*L80,IF(U80=0,0,SQRT(2*U80*J80/K80)))),""))</f>
        <v/>
      </c>
      <c r="W80" s="8">
        <f>IF(R80&lt;&gt;"Ready","",IFERROR(B80*C80+T80,""))</f>
        <v/>
      </c>
      <c r="X80" s="8">
        <f>IF(R80&lt;&gt;"Ready","",IFERROR(W80+V80,""))</f>
        <v/>
      </c>
      <c r="Y80" s="8">
        <f>IF(R80&lt;&gt;"Ready","",IFERROR(M80+N(N80)-N(O80),""))</f>
        <v/>
      </c>
      <c r="Z80" s="8">
        <f>IF(R80&lt;&gt;"Ready","",IFERROR(IF(OR(Y80&lt;=W80,Y80-W80&lt;=MIN(8.881784197001252E-16*MAX(ABS(Y80),ABS(W80)),1E-9)),"Yes","No"),""))</f>
        <v/>
      </c>
      <c r="AA80" s="8">
        <f>IF(R80&lt;&gt;"Ready","",IFERROR(IF(AND(Z80="Yes",NOT(OR(X80&lt;=Y80,X80-Y80&lt;=MIN(8.881784197001252E-16*MAX(ABS(X80),ABS(Y80)),1E-9)))),MAX(0,X80-Y80),0),""))</f>
        <v/>
      </c>
      <c r="AB80" s="8">
        <f>IF(R80&lt;&gt;"Ready","",IFERROR(IF(AA80&gt;0,IF(N(Q80)&gt;0,IF(ABS(AD80-ROUND(AD80,0))&lt;=MIN(8.881784197001252E-16*AD80,1E-9),ROUND(AD80,0),ROUNDUP(AD80,0))*Q80,MAX(AA80,N(P80))),0),""))</f>
        <v/>
      </c>
      <c r="AC80" s="8">
        <f>IF(R80&lt;&gt;"Ready","",IFERROR(Y80+AB80,""))</f>
        <v/>
      </c>
      <c r="AD80" s="8">
        <f>IF(R80&lt;&gt;"Ready","",IFERROR(IF(N(Q80)&gt;0,MAX(AA80,N(P80))/Q80,""),""))</f>
        <v/>
      </c>
    </row>
    <row r="81">
      <c r="A81" s="6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  <c r="N81" s="7" t="n"/>
      <c r="O81" s="7" t="n"/>
      <c r="P81" s="7" t="n"/>
      <c r="Q81" s="7" t="n"/>
      <c r="R81" s="8">
        <f>IF(COUNTA(A81:Q81)=0,"",IF(TRIM(A81&amp;"")="","Item required",IFERROR(IF(NOT(AND(COUNT(B81:C81,M81)=3,MIN(B81:C81,M81)&gt;=0,COUNT(N81:Q81)=COUNTA(N81:Q81),MIN(N81:Q81)&gt;=0)),"Enter nonnegative numbers for demand, days and stock",IF(NOT(OR(AND(D81="Entered",COUNT(E81)=1,E81&gt;=0,COUNTA(F81:G81)=0),AND(D81="Statistical",E81="",COUNT(F81:G81)=2,F81&gt;=0,G81&gt;=50,G81&lt;=99.9))),"Choose entered safety OR sigma and service (50-99.9%)",IF(NOT(OR(AND(H81="Entered",COUNT(I81)=1,I81&gt;=0,COUNTA(J81:L81)=0),AND(H81="EOQ",I81="",L81="",COUNT(J81:K81)=2,MIN(J81:K81)&gt;0),AND(H81="Review",COUNT(L81)=1,L81&gt;=0,COUNTA(I81:K81)=0))),"Choose one quantity basis; EOQ costs must be positive",IF(IF(H81="EOQ",IF(B81=0,TRUE,SQRT(2*(B81*365)*J81/K81)&gt;0),TRUE),"Ready","Calculated EOQ outside numeric range; rescale")))),"Check inputs / numeric range")))</f>
        <v/>
      </c>
      <c r="S81" s="8">
        <f>IF(R81&lt;&gt;"Ready","",IFERROR(IF(D81="Statistical",IF(G81=50,0,MAX(0,_xlfn.NORM.S.INV(G81/100))),""),""))</f>
        <v/>
      </c>
      <c r="T81" s="8">
        <f>IF(R81&lt;&gt;"Ready","",IFERROR(IF(D81="Entered",E81,S81*F81*SQRT(C81)),""))</f>
        <v/>
      </c>
      <c r="U81" s="8">
        <f>IF(R81&lt;&gt;"Ready","",IFERROR(B81*365,""))</f>
        <v/>
      </c>
      <c r="V81" s="8">
        <f>IF(R81&lt;&gt;"Ready","",IFERROR(IF(H81="Entered",I81,IF(H81="Review",B81*L81,IF(U81=0,0,SQRT(2*U81*J81/K81)))),""))</f>
        <v/>
      </c>
      <c r="W81" s="8">
        <f>IF(R81&lt;&gt;"Ready","",IFERROR(B81*C81+T81,""))</f>
        <v/>
      </c>
      <c r="X81" s="8">
        <f>IF(R81&lt;&gt;"Ready","",IFERROR(W81+V81,""))</f>
        <v/>
      </c>
      <c r="Y81" s="8">
        <f>IF(R81&lt;&gt;"Ready","",IFERROR(M81+N(N81)-N(O81),""))</f>
        <v/>
      </c>
      <c r="Z81" s="8">
        <f>IF(R81&lt;&gt;"Ready","",IFERROR(IF(OR(Y81&lt;=W81,Y81-W81&lt;=MIN(8.881784197001252E-16*MAX(ABS(Y81),ABS(W81)),1E-9)),"Yes","No"),""))</f>
        <v/>
      </c>
      <c r="AA81" s="8">
        <f>IF(R81&lt;&gt;"Ready","",IFERROR(IF(AND(Z81="Yes",NOT(OR(X81&lt;=Y81,X81-Y81&lt;=MIN(8.881784197001252E-16*MAX(ABS(X81),ABS(Y81)),1E-9)))),MAX(0,X81-Y81),0),""))</f>
        <v/>
      </c>
      <c r="AB81" s="8">
        <f>IF(R81&lt;&gt;"Ready","",IFERROR(IF(AA81&gt;0,IF(N(Q81)&gt;0,IF(ABS(AD81-ROUND(AD81,0))&lt;=MIN(8.881784197001252E-16*AD81,1E-9),ROUND(AD81,0),ROUNDUP(AD81,0))*Q81,MAX(AA81,N(P81))),0),""))</f>
        <v/>
      </c>
      <c r="AC81" s="8">
        <f>IF(R81&lt;&gt;"Ready","",IFERROR(Y81+AB81,""))</f>
        <v/>
      </c>
      <c r="AD81" s="8">
        <f>IF(R81&lt;&gt;"Ready","",IFERROR(IF(N(Q81)&gt;0,MAX(AA81,N(P81))/Q81,""),""))</f>
        <v/>
      </c>
    </row>
    <row r="82">
      <c r="A82" s="6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7" t="n"/>
      <c r="N82" s="7" t="n"/>
      <c r="O82" s="7" t="n"/>
      <c r="P82" s="7" t="n"/>
      <c r="Q82" s="7" t="n"/>
      <c r="R82" s="8">
        <f>IF(COUNTA(A82:Q82)=0,"",IF(TRIM(A82&amp;"")="","Item required",IFERROR(IF(NOT(AND(COUNT(B82:C82,M82)=3,MIN(B82:C82,M82)&gt;=0,COUNT(N82:Q82)=COUNTA(N82:Q82),MIN(N82:Q82)&gt;=0)),"Enter nonnegative numbers for demand, days and stock",IF(NOT(OR(AND(D82="Entered",COUNT(E82)=1,E82&gt;=0,COUNTA(F82:G82)=0),AND(D82="Statistical",E82="",COUNT(F82:G82)=2,F82&gt;=0,G82&gt;=50,G82&lt;=99.9))),"Choose entered safety OR sigma and service (50-99.9%)",IF(NOT(OR(AND(H82="Entered",COUNT(I82)=1,I82&gt;=0,COUNTA(J82:L82)=0),AND(H82="EOQ",I82="",L82="",COUNT(J82:K82)=2,MIN(J82:K82)&gt;0),AND(H82="Review",COUNT(L82)=1,L82&gt;=0,COUNTA(I82:K82)=0))),"Choose one quantity basis; EOQ costs must be positive",IF(IF(H82="EOQ",IF(B82=0,TRUE,SQRT(2*(B82*365)*J82/K82)&gt;0),TRUE),"Ready","Calculated EOQ outside numeric range; rescale")))),"Check inputs / numeric range")))</f>
        <v/>
      </c>
      <c r="S82" s="8">
        <f>IF(R82&lt;&gt;"Ready","",IFERROR(IF(D82="Statistical",IF(G82=50,0,MAX(0,_xlfn.NORM.S.INV(G82/100))),""),""))</f>
        <v/>
      </c>
      <c r="T82" s="8">
        <f>IF(R82&lt;&gt;"Ready","",IFERROR(IF(D82="Entered",E82,S82*F82*SQRT(C82)),""))</f>
        <v/>
      </c>
      <c r="U82" s="8">
        <f>IF(R82&lt;&gt;"Ready","",IFERROR(B82*365,""))</f>
        <v/>
      </c>
      <c r="V82" s="8">
        <f>IF(R82&lt;&gt;"Ready","",IFERROR(IF(H82="Entered",I82,IF(H82="Review",B82*L82,IF(U82=0,0,SQRT(2*U82*J82/K82)))),""))</f>
        <v/>
      </c>
      <c r="W82" s="8">
        <f>IF(R82&lt;&gt;"Ready","",IFERROR(B82*C82+T82,""))</f>
        <v/>
      </c>
      <c r="X82" s="8">
        <f>IF(R82&lt;&gt;"Ready","",IFERROR(W82+V82,""))</f>
        <v/>
      </c>
      <c r="Y82" s="8">
        <f>IF(R82&lt;&gt;"Ready","",IFERROR(M82+N(N82)-N(O82),""))</f>
        <v/>
      </c>
      <c r="Z82" s="8">
        <f>IF(R82&lt;&gt;"Ready","",IFERROR(IF(OR(Y82&lt;=W82,Y82-W82&lt;=MIN(8.881784197001252E-16*MAX(ABS(Y82),ABS(W82)),1E-9)),"Yes","No"),""))</f>
        <v/>
      </c>
      <c r="AA82" s="8">
        <f>IF(R82&lt;&gt;"Ready","",IFERROR(IF(AND(Z82="Yes",NOT(OR(X82&lt;=Y82,X82-Y82&lt;=MIN(8.881784197001252E-16*MAX(ABS(X82),ABS(Y82)),1E-9)))),MAX(0,X82-Y82),0),""))</f>
        <v/>
      </c>
      <c r="AB82" s="8">
        <f>IF(R82&lt;&gt;"Ready","",IFERROR(IF(AA82&gt;0,IF(N(Q82)&gt;0,IF(ABS(AD82-ROUND(AD82,0))&lt;=MIN(8.881784197001252E-16*AD82,1E-9),ROUND(AD82,0),ROUNDUP(AD82,0))*Q82,MAX(AA82,N(P82))),0),""))</f>
        <v/>
      </c>
      <c r="AC82" s="8">
        <f>IF(R82&lt;&gt;"Ready","",IFERROR(Y82+AB82,""))</f>
        <v/>
      </c>
      <c r="AD82" s="8">
        <f>IF(R82&lt;&gt;"Ready","",IFERROR(IF(N(Q82)&gt;0,MAX(AA82,N(P82))/Q82,""),""))</f>
        <v/>
      </c>
    </row>
    <row r="83">
      <c r="A83" s="6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7" t="n"/>
      <c r="O83" s="7" t="n"/>
      <c r="P83" s="7" t="n"/>
      <c r="Q83" s="7" t="n"/>
      <c r="R83" s="8">
        <f>IF(COUNTA(A83:Q83)=0,"",IF(TRIM(A83&amp;"")="","Item required",IFERROR(IF(NOT(AND(COUNT(B83:C83,M83)=3,MIN(B83:C83,M83)&gt;=0,COUNT(N83:Q83)=COUNTA(N83:Q83),MIN(N83:Q83)&gt;=0)),"Enter nonnegative numbers for demand, days and stock",IF(NOT(OR(AND(D83="Entered",COUNT(E83)=1,E83&gt;=0,COUNTA(F83:G83)=0),AND(D83="Statistical",E83="",COUNT(F83:G83)=2,F83&gt;=0,G83&gt;=50,G83&lt;=99.9))),"Choose entered safety OR sigma and service (50-99.9%)",IF(NOT(OR(AND(H83="Entered",COUNT(I83)=1,I83&gt;=0,COUNTA(J83:L83)=0),AND(H83="EOQ",I83="",L83="",COUNT(J83:K83)=2,MIN(J83:K83)&gt;0),AND(H83="Review",COUNT(L83)=1,L83&gt;=0,COUNTA(I83:K83)=0))),"Choose one quantity basis; EOQ costs must be positive",IF(IF(H83="EOQ",IF(B83=0,TRUE,SQRT(2*(B83*365)*J83/K83)&gt;0),TRUE),"Ready","Calculated EOQ outside numeric range; rescale")))),"Check inputs / numeric range")))</f>
        <v/>
      </c>
      <c r="S83" s="8">
        <f>IF(R83&lt;&gt;"Ready","",IFERROR(IF(D83="Statistical",IF(G83=50,0,MAX(0,_xlfn.NORM.S.INV(G83/100))),""),""))</f>
        <v/>
      </c>
      <c r="T83" s="8">
        <f>IF(R83&lt;&gt;"Ready","",IFERROR(IF(D83="Entered",E83,S83*F83*SQRT(C83)),""))</f>
        <v/>
      </c>
      <c r="U83" s="8">
        <f>IF(R83&lt;&gt;"Ready","",IFERROR(B83*365,""))</f>
        <v/>
      </c>
      <c r="V83" s="8">
        <f>IF(R83&lt;&gt;"Ready","",IFERROR(IF(H83="Entered",I83,IF(H83="Review",B83*L83,IF(U83=0,0,SQRT(2*U83*J83/K83)))),""))</f>
        <v/>
      </c>
      <c r="W83" s="8">
        <f>IF(R83&lt;&gt;"Ready","",IFERROR(B83*C83+T83,""))</f>
        <v/>
      </c>
      <c r="X83" s="8">
        <f>IF(R83&lt;&gt;"Ready","",IFERROR(W83+V83,""))</f>
        <v/>
      </c>
      <c r="Y83" s="8">
        <f>IF(R83&lt;&gt;"Ready","",IFERROR(M83+N(N83)-N(O83),""))</f>
        <v/>
      </c>
      <c r="Z83" s="8">
        <f>IF(R83&lt;&gt;"Ready","",IFERROR(IF(OR(Y83&lt;=W83,Y83-W83&lt;=MIN(8.881784197001252E-16*MAX(ABS(Y83),ABS(W83)),1E-9)),"Yes","No"),""))</f>
        <v/>
      </c>
      <c r="AA83" s="8">
        <f>IF(R83&lt;&gt;"Ready","",IFERROR(IF(AND(Z83="Yes",NOT(OR(X83&lt;=Y83,X83-Y83&lt;=MIN(8.881784197001252E-16*MAX(ABS(X83),ABS(Y83)),1E-9)))),MAX(0,X83-Y83),0),""))</f>
        <v/>
      </c>
      <c r="AB83" s="8">
        <f>IF(R83&lt;&gt;"Ready","",IFERROR(IF(AA83&gt;0,IF(N(Q83)&gt;0,IF(ABS(AD83-ROUND(AD83,0))&lt;=MIN(8.881784197001252E-16*AD83,1E-9),ROUND(AD83,0),ROUNDUP(AD83,0))*Q83,MAX(AA83,N(P83))),0),""))</f>
        <v/>
      </c>
      <c r="AC83" s="8">
        <f>IF(R83&lt;&gt;"Ready","",IFERROR(Y83+AB83,""))</f>
        <v/>
      </c>
      <c r="AD83" s="8">
        <f>IF(R83&lt;&gt;"Ready","",IFERROR(IF(N(Q83)&gt;0,MAX(AA83,N(P83))/Q83,""),""))</f>
        <v/>
      </c>
    </row>
    <row r="84">
      <c r="A84" s="6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  <c r="N84" s="7" t="n"/>
      <c r="O84" s="7" t="n"/>
      <c r="P84" s="7" t="n"/>
      <c r="Q84" s="7" t="n"/>
      <c r="R84" s="8">
        <f>IF(COUNTA(A84:Q84)=0,"",IF(TRIM(A84&amp;"")="","Item required",IFERROR(IF(NOT(AND(COUNT(B84:C84,M84)=3,MIN(B84:C84,M84)&gt;=0,COUNT(N84:Q84)=COUNTA(N84:Q84),MIN(N84:Q84)&gt;=0)),"Enter nonnegative numbers for demand, days and stock",IF(NOT(OR(AND(D84="Entered",COUNT(E84)=1,E84&gt;=0,COUNTA(F84:G84)=0),AND(D84="Statistical",E84="",COUNT(F84:G84)=2,F84&gt;=0,G84&gt;=50,G84&lt;=99.9))),"Choose entered safety OR sigma and service (50-99.9%)",IF(NOT(OR(AND(H84="Entered",COUNT(I84)=1,I84&gt;=0,COUNTA(J84:L84)=0),AND(H84="EOQ",I84="",L84="",COUNT(J84:K84)=2,MIN(J84:K84)&gt;0),AND(H84="Review",COUNT(L84)=1,L84&gt;=0,COUNTA(I84:K84)=0))),"Choose one quantity basis; EOQ costs must be positive",IF(IF(H84="EOQ",IF(B84=0,TRUE,SQRT(2*(B84*365)*J84/K84)&gt;0),TRUE),"Ready","Calculated EOQ outside numeric range; rescale")))),"Check inputs / numeric range")))</f>
        <v/>
      </c>
      <c r="S84" s="8">
        <f>IF(R84&lt;&gt;"Ready","",IFERROR(IF(D84="Statistical",IF(G84=50,0,MAX(0,_xlfn.NORM.S.INV(G84/100))),""),""))</f>
        <v/>
      </c>
      <c r="T84" s="8">
        <f>IF(R84&lt;&gt;"Ready","",IFERROR(IF(D84="Entered",E84,S84*F84*SQRT(C84)),""))</f>
        <v/>
      </c>
      <c r="U84" s="8">
        <f>IF(R84&lt;&gt;"Ready","",IFERROR(B84*365,""))</f>
        <v/>
      </c>
      <c r="V84" s="8">
        <f>IF(R84&lt;&gt;"Ready","",IFERROR(IF(H84="Entered",I84,IF(H84="Review",B84*L84,IF(U84=0,0,SQRT(2*U84*J84/K84)))),""))</f>
        <v/>
      </c>
      <c r="W84" s="8">
        <f>IF(R84&lt;&gt;"Ready","",IFERROR(B84*C84+T84,""))</f>
        <v/>
      </c>
      <c r="X84" s="8">
        <f>IF(R84&lt;&gt;"Ready","",IFERROR(W84+V84,""))</f>
        <v/>
      </c>
      <c r="Y84" s="8">
        <f>IF(R84&lt;&gt;"Ready","",IFERROR(M84+N(N84)-N(O84),""))</f>
        <v/>
      </c>
      <c r="Z84" s="8">
        <f>IF(R84&lt;&gt;"Ready","",IFERROR(IF(OR(Y84&lt;=W84,Y84-W84&lt;=MIN(8.881784197001252E-16*MAX(ABS(Y84),ABS(W84)),1E-9)),"Yes","No"),""))</f>
        <v/>
      </c>
      <c r="AA84" s="8">
        <f>IF(R84&lt;&gt;"Ready","",IFERROR(IF(AND(Z84="Yes",NOT(OR(X84&lt;=Y84,X84-Y84&lt;=MIN(8.881784197001252E-16*MAX(ABS(X84),ABS(Y84)),1E-9)))),MAX(0,X84-Y84),0),""))</f>
        <v/>
      </c>
      <c r="AB84" s="8">
        <f>IF(R84&lt;&gt;"Ready","",IFERROR(IF(AA84&gt;0,IF(N(Q84)&gt;0,IF(ABS(AD84-ROUND(AD84,0))&lt;=MIN(8.881784197001252E-16*AD84,1E-9),ROUND(AD84,0),ROUNDUP(AD84,0))*Q84,MAX(AA84,N(P84))),0),""))</f>
        <v/>
      </c>
      <c r="AC84" s="8">
        <f>IF(R84&lt;&gt;"Ready","",IFERROR(Y84+AB84,""))</f>
        <v/>
      </c>
      <c r="AD84" s="8">
        <f>IF(R84&lt;&gt;"Ready","",IFERROR(IF(N(Q84)&gt;0,MAX(AA84,N(P84))/Q84,""),""))</f>
        <v/>
      </c>
    </row>
    <row r="85">
      <c r="A85" s="6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7" t="n"/>
      <c r="P85" s="7" t="n"/>
      <c r="Q85" s="7" t="n"/>
      <c r="R85" s="8">
        <f>IF(COUNTA(A85:Q85)=0,"",IF(TRIM(A85&amp;"")="","Item required",IFERROR(IF(NOT(AND(COUNT(B85:C85,M85)=3,MIN(B85:C85,M85)&gt;=0,COUNT(N85:Q85)=COUNTA(N85:Q85),MIN(N85:Q85)&gt;=0)),"Enter nonnegative numbers for demand, days and stock",IF(NOT(OR(AND(D85="Entered",COUNT(E85)=1,E85&gt;=0,COUNTA(F85:G85)=0),AND(D85="Statistical",E85="",COUNT(F85:G85)=2,F85&gt;=0,G85&gt;=50,G85&lt;=99.9))),"Choose entered safety OR sigma and service (50-99.9%)",IF(NOT(OR(AND(H85="Entered",COUNT(I85)=1,I85&gt;=0,COUNTA(J85:L85)=0),AND(H85="EOQ",I85="",L85="",COUNT(J85:K85)=2,MIN(J85:K85)&gt;0),AND(H85="Review",COUNT(L85)=1,L85&gt;=0,COUNTA(I85:K85)=0))),"Choose one quantity basis; EOQ costs must be positive",IF(IF(H85="EOQ",IF(B85=0,TRUE,SQRT(2*(B85*365)*J85/K85)&gt;0),TRUE),"Ready","Calculated EOQ outside numeric range; rescale")))),"Check inputs / numeric range")))</f>
        <v/>
      </c>
      <c r="S85" s="8">
        <f>IF(R85&lt;&gt;"Ready","",IFERROR(IF(D85="Statistical",IF(G85=50,0,MAX(0,_xlfn.NORM.S.INV(G85/100))),""),""))</f>
        <v/>
      </c>
      <c r="T85" s="8">
        <f>IF(R85&lt;&gt;"Ready","",IFERROR(IF(D85="Entered",E85,S85*F85*SQRT(C85)),""))</f>
        <v/>
      </c>
      <c r="U85" s="8">
        <f>IF(R85&lt;&gt;"Ready","",IFERROR(B85*365,""))</f>
        <v/>
      </c>
      <c r="V85" s="8">
        <f>IF(R85&lt;&gt;"Ready","",IFERROR(IF(H85="Entered",I85,IF(H85="Review",B85*L85,IF(U85=0,0,SQRT(2*U85*J85/K85)))),""))</f>
        <v/>
      </c>
      <c r="W85" s="8">
        <f>IF(R85&lt;&gt;"Ready","",IFERROR(B85*C85+T85,""))</f>
        <v/>
      </c>
      <c r="X85" s="8">
        <f>IF(R85&lt;&gt;"Ready","",IFERROR(W85+V85,""))</f>
        <v/>
      </c>
      <c r="Y85" s="8">
        <f>IF(R85&lt;&gt;"Ready","",IFERROR(M85+N(N85)-N(O85),""))</f>
        <v/>
      </c>
      <c r="Z85" s="8">
        <f>IF(R85&lt;&gt;"Ready","",IFERROR(IF(OR(Y85&lt;=W85,Y85-W85&lt;=MIN(8.881784197001252E-16*MAX(ABS(Y85),ABS(W85)),1E-9)),"Yes","No"),""))</f>
        <v/>
      </c>
      <c r="AA85" s="8">
        <f>IF(R85&lt;&gt;"Ready","",IFERROR(IF(AND(Z85="Yes",NOT(OR(X85&lt;=Y85,X85-Y85&lt;=MIN(8.881784197001252E-16*MAX(ABS(X85),ABS(Y85)),1E-9)))),MAX(0,X85-Y85),0),""))</f>
        <v/>
      </c>
      <c r="AB85" s="8">
        <f>IF(R85&lt;&gt;"Ready","",IFERROR(IF(AA85&gt;0,IF(N(Q85)&gt;0,IF(ABS(AD85-ROUND(AD85,0))&lt;=MIN(8.881784197001252E-16*AD85,1E-9),ROUND(AD85,0),ROUNDUP(AD85,0))*Q85,MAX(AA85,N(P85))),0),""))</f>
        <v/>
      </c>
      <c r="AC85" s="8">
        <f>IF(R85&lt;&gt;"Ready","",IFERROR(Y85+AB85,""))</f>
        <v/>
      </c>
      <c r="AD85" s="8">
        <f>IF(R85&lt;&gt;"Ready","",IFERROR(IF(N(Q85)&gt;0,MAX(AA85,N(P85))/Q85,""),""))</f>
        <v/>
      </c>
    </row>
    <row r="86">
      <c r="A86" s="6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  <c r="N86" s="7" t="n"/>
      <c r="O86" s="7" t="n"/>
      <c r="P86" s="7" t="n"/>
      <c r="Q86" s="7" t="n"/>
      <c r="R86" s="8">
        <f>IF(COUNTA(A86:Q86)=0,"",IF(TRIM(A86&amp;"")="","Item required",IFERROR(IF(NOT(AND(COUNT(B86:C86,M86)=3,MIN(B86:C86,M86)&gt;=0,COUNT(N86:Q86)=COUNTA(N86:Q86),MIN(N86:Q86)&gt;=0)),"Enter nonnegative numbers for demand, days and stock",IF(NOT(OR(AND(D86="Entered",COUNT(E86)=1,E86&gt;=0,COUNTA(F86:G86)=0),AND(D86="Statistical",E86="",COUNT(F86:G86)=2,F86&gt;=0,G86&gt;=50,G86&lt;=99.9))),"Choose entered safety OR sigma and service (50-99.9%)",IF(NOT(OR(AND(H86="Entered",COUNT(I86)=1,I86&gt;=0,COUNTA(J86:L86)=0),AND(H86="EOQ",I86="",L86="",COUNT(J86:K86)=2,MIN(J86:K86)&gt;0),AND(H86="Review",COUNT(L86)=1,L86&gt;=0,COUNTA(I86:K86)=0))),"Choose one quantity basis; EOQ costs must be positive",IF(IF(H86="EOQ",IF(B86=0,TRUE,SQRT(2*(B86*365)*J86/K86)&gt;0),TRUE),"Ready","Calculated EOQ outside numeric range; rescale")))),"Check inputs / numeric range")))</f>
        <v/>
      </c>
      <c r="S86" s="8">
        <f>IF(R86&lt;&gt;"Ready","",IFERROR(IF(D86="Statistical",IF(G86=50,0,MAX(0,_xlfn.NORM.S.INV(G86/100))),""),""))</f>
        <v/>
      </c>
      <c r="T86" s="8">
        <f>IF(R86&lt;&gt;"Ready","",IFERROR(IF(D86="Entered",E86,S86*F86*SQRT(C86)),""))</f>
        <v/>
      </c>
      <c r="U86" s="8">
        <f>IF(R86&lt;&gt;"Ready","",IFERROR(B86*365,""))</f>
        <v/>
      </c>
      <c r="V86" s="8">
        <f>IF(R86&lt;&gt;"Ready","",IFERROR(IF(H86="Entered",I86,IF(H86="Review",B86*L86,IF(U86=0,0,SQRT(2*U86*J86/K86)))),""))</f>
        <v/>
      </c>
      <c r="W86" s="8">
        <f>IF(R86&lt;&gt;"Ready","",IFERROR(B86*C86+T86,""))</f>
        <v/>
      </c>
      <c r="X86" s="8">
        <f>IF(R86&lt;&gt;"Ready","",IFERROR(W86+V86,""))</f>
        <v/>
      </c>
      <c r="Y86" s="8">
        <f>IF(R86&lt;&gt;"Ready","",IFERROR(M86+N(N86)-N(O86),""))</f>
        <v/>
      </c>
      <c r="Z86" s="8">
        <f>IF(R86&lt;&gt;"Ready","",IFERROR(IF(OR(Y86&lt;=W86,Y86-W86&lt;=MIN(8.881784197001252E-16*MAX(ABS(Y86),ABS(W86)),1E-9)),"Yes","No"),""))</f>
        <v/>
      </c>
      <c r="AA86" s="8">
        <f>IF(R86&lt;&gt;"Ready","",IFERROR(IF(AND(Z86="Yes",NOT(OR(X86&lt;=Y86,X86-Y86&lt;=MIN(8.881784197001252E-16*MAX(ABS(X86),ABS(Y86)),1E-9)))),MAX(0,X86-Y86),0),""))</f>
        <v/>
      </c>
      <c r="AB86" s="8">
        <f>IF(R86&lt;&gt;"Ready","",IFERROR(IF(AA86&gt;0,IF(N(Q86)&gt;0,IF(ABS(AD86-ROUND(AD86,0))&lt;=MIN(8.881784197001252E-16*AD86,1E-9),ROUND(AD86,0),ROUNDUP(AD86,0))*Q86,MAX(AA86,N(P86))),0),""))</f>
        <v/>
      </c>
      <c r="AC86" s="8">
        <f>IF(R86&lt;&gt;"Ready","",IFERROR(Y86+AB86,""))</f>
        <v/>
      </c>
      <c r="AD86" s="8">
        <f>IF(R86&lt;&gt;"Ready","",IFERROR(IF(N(Q86)&gt;0,MAX(AA86,N(P86))/Q86,""),""))</f>
        <v/>
      </c>
    </row>
    <row r="87">
      <c r="A87" s="6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7" t="n"/>
      <c r="O87" s="7" t="n"/>
      <c r="P87" s="7" t="n"/>
      <c r="Q87" s="7" t="n"/>
      <c r="R87" s="8">
        <f>IF(COUNTA(A87:Q87)=0,"",IF(TRIM(A87&amp;"")="","Item required",IFERROR(IF(NOT(AND(COUNT(B87:C87,M87)=3,MIN(B87:C87,M87)&gt;=0,COUNT(N87:Q87)=COUNTA(N87:Q87),MIN(N87:Q87)&gt;=0)),"Enter nonnegative numbers for demand, days and stock",IF(NOT(OR(AND(D87="Entered",COUNT(E87)=1,E87&gt;=0,COUNTA(F87:G87)=0),AND(D87="Statistical",E87="",COUNT(F87:G87)=2,F87&gt;=0,G87&gt;=50,G87&lt;=99.9))),"Choose entered safety OR sigma and service (50-99.9%)",IF(NOT(OR(AND(H87="Entered",COUNT(I87)=1,I87&gt;=0,COUNTA(J87:L87)=0),AND(H87="EOQ",I87="",L87="",COUNT(J87:K87)=2,MIN(J87:K87)&gt;0),AND(H87="Review",COUNT(L87)=1,L87&gt;=0,COUNTA(I87:K87)=0))),"Choose one quantity basis; EOQ costs must be positive",IF(IF(H87="EOQ",IF(B87=0,TRUE,SQRT(2*(B87*365)*J87/K87)&gt;0),TRUE),"Ready","Calculated EOQ outside numeric range; rescale")))),"Check inputs / numeric range")))</f>
        <v/>
      </c>
      <c r="S87" s="8">
        <f>IF(R87&lt;&gt;"Ready","",IFERROR(IF(D87="Statistical",IF(G87=50,0,MAX(0,_xlfn.NORM.S.INV(G87/100))),""),""))</f>
        <v/>
      </c>
      <c r="T87" s="8">
        <f>IF(R87&lt;&gt;"Ready","",IFERROR(IF(D87="Entered",E87,S87*F87*SQRT(C87)),""))</f>
        <v/>
      </c>
      <c r="U87" s="8">
        <f>IF(R87&lt;&gt;"Ready","",IFERROR(B87*365,""))</f>
        <v/>
      </c>
      <c r="V87" s="8">
        <f>IF(R87&lt;&gt;"Ready","",IFERROR(IF(H87="Entered",I87,IF(H87="Review",B87*L87,IF(U87=0,0,SQRT(2*U87*J87/K87)))),""))</f>
        <v/>
      </c>
      <c r="W87" s="8">
        <f>IF(R87&lt;&gt;"Ready","",IFERROR(B87*C87+T87,""))</f>
        <v/>
      </c>
      <c r="X87" s="8">
        <f>IF(R87&lt;&gt;"Ready","",IFERROR(W87+V87,""))</f>
        <v/>
      </c>
      <c r="Y87" s="8">
        <f>IF(R87&lt;&gt;"Ready","",IFERROR(M87+N(N87)-N(O87),""))</f>
        <v/>
      </c>
      <c r="Z87" s="8">
        <f>IF(R87&lt;&gt;"Ready","",IFERROR(IF(OR(Y87&lt;=W87,Y87-W87&lt;=MIN(8.881784197001252E-16*MAX(ABS(Y87),ABS(W87)),1E-9)),"Yes","No"),""))</f>
        <v/>
      </c>
      <c r="AA87" s="8">
        <f>IF(R87&lt;&gt;"Ready","",IFERROR(IF(AND(Z87="Yes",NOT(OR(X87&lt;=Y87,X87-Y87&lt;=MIN(8.881784197001252E-16*MAX(ABS(X87),ABS(Y87)),1E-9)))),MAX(0,X87-Y87),0),""))</f>
        <v/>
      </c>
      <c r="AB87" s="8">
        <f>IF(R87&lt;&gt;"Ready","",IFERROR(IF(AA87&gt;0,IF(N(Q87)&gt;0,IF(ABS(AD87-ROUND(AD87,0))&lt;=MIN(8.881784197001252E-16*AD87,1E-9),ROUND(AD87,0),ROUNDUP(AD87,0))*Q87,MAX(AA87,N(P87))),0),""))</f>
        <v/>
      </c>
      <c r="AC87" s="8">
        <f>IF(R87&lt;&gt;"Ready","",IFERROR(Y87+AB87,""))</f>
        <v/>
      </c>
      <c r="AD87" s="8">
        <f>IF(R87&lt;&gt;"Ready","",IFERROR(IF(N(Q87)&gt;0,MAX(AA87,N(P87))/Q87,""),""))</f>
        <v/>
      </c>
    </row>
    <row r="88">
      <c r="A88" s="6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7" t="n"/>
      <c r="N88" s="7" t="n"/>
      <c r="O88" s="7" t="n"/>
      <c r="P88" s="7" t="n"/>
      <c r="Q88" s="7" t="n"/>
      <c r="R88" s="8">
        <f>IF(COUNTA(A88:Q88)=0,"",IF(TRIM(A88&amp;"")="","Item required",IFERROR(IF(NOT(AND(COUNT(B88:C88,M88)=3,MIN(B88:C88,M88)&gt;=0,COUNT(N88:Q88)=COUNTA(N88:Q88),MIN(N88:Q88)&gt;=0)),"Enter nonnegative numbers for demand, days and stock",IF(NOT(OR(AND(D88="Entered",COUNT(E88)=1,E88&gt;=0,COUNTA(F88:G88)=0),AND(D88="Statistical",E88="",COUNT(F88:G88)=2,F88&gt;=0,G88&gt;=50,G88&lt;=99.9))),"Choose entered safety OR sigma and service (50-99.9%)",IF(NOT(OR(AND(H88="Entered",COUNT(I88)=1,I88&gt;=0,COUNTA(J88:L88)=0),AND(H88="EOQ",I88="",L88="",COUNT(J88:K88)=2,MIN(J88:K88)&gt;0),AND(H88="Review",COUNT(L88)=1,L88&gt;=0,COUNTA(I88:K88)=0))),"Choose one quantity basis; EOQ costs must be positive",IF(IF(H88="EOQ",IF(B88=0,TRUE,SQRT(2*(B88*365)*J88/K88)&gt;0),TRUE),"Ready","Calculated EOQ outside numeric range; rescale")))),"Check inputs / numeric range")))</f>
        <v/>
      </c>
      <c r="S88" s="8">
        <f>IF(R88&lt;&gt;"Ready","",IFERROR(IF(D88="Statistical",IF(G88=50,0,MAX(0,_xlfn.NORM.S.INV(G88/100))),""),""))</f>
        <v/>
      </c>
      <c r="T88" s="8">
        <f>IF(R88&lt;&gt;"Ready","",IFERROR(IF(D88="Entered",E88,S88*F88*SQRT(C88)),""))</f>
        <v/>
      </c>
      <c r="U88" s="8">
        <f>IF(R88&lt;&gt;"Ready","",IFERROR(B88*365,""))</f>
        <v/>
      </c>
      <c r="V88" s="8">
        <f>IF(R88&lt;&gt;"Ready","",IFERROR(IF(H88="Entered",I88,IF(H88="Review",B88*L88,IF(U88=0,0,SQRT(2*U88*J88/K88)))),""))</f>
        <v/>
      </c>
      <c r="W88" s="8">
        <f>IF(R88&lt;&gt;"Ready","",IFERROR(B88*C88+T88,""))</f>
        <v/>
      </c>
      <c r="X88" s="8">
        <f>IF(R88&lt;&gt;"Ready","",IFERROR(W88+V88,""))</f>
        <v/>
      </c>
      <c r="Y88" s="8">
        <f>IF(R88&lt;&gt;"Ready","",IFERROR(M88+N(N88)-N(O88),""))</f>
        <v/>
      </c>
      <c r="Z88" s="8">
        <f>IF(R88&lt;&gt;"Ready","",IFERROR(IF(OR(Y88&lt;=W88,Y88-W88&lt;=MIN(8.881784197001252E-16*MAX(ABS(Y88),ABS(W88)),1E-9)),"Yes","No"),""))</f>
        <v/>
      </c>
      <c r="AA88" s="8">
        <f>IF(R88&lt;&gt;"Ready","",IFERROR(IF(AND(Z88="Yes",NOT(OR(X88&lt;=Y88,X88-Y88&lt;=MIN(8.881784197001252E-16*MAX(ABS(X88),ABS(Y88)),1E-9)))),MAX(0,X88-Y88),0),""))</f>
        <v/>
      </c>
      <c r="AB88" s="8">
        <f>IF(R88&lt;&gt;"Ready","",IFERROR(IF(AA88&gt;0,IF(N(Q88)&gt;0,IF(ABS(AD88-ROUND(AD88,0))&lt;=MIN(8.881784197001252E-16*AD88,1E-9),ROUND(AD88,0),ROUNDUP(AD88,0))*Q88,MAX(AA88,N(P88))),0),""))</f>
        <v/>
      </c>
      <c r="AC88" s="8">
        <f>IF(R88&lt;&gt;"Ready","",IFERROR(Y88+AB88,""))</f>
        <v/>
      </c>
      <c r="AD88" s="8">
        <f>IF(R88&lt;&gt;"Ready","",IFERROR(IF(N(Q88)&gt;0,MAX(AA88,N(P88))/Q88,""),""))</f>
        <v/>
      </c>
    </row>
    <row r="89">
      <c r="A89" s="6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  <c r="N89" s="7" t="n"/>
      <c r="O89" s="7" t="n"/>
      <c r="P89" s="7" t="n"/>
      <c r="Q89" s="7" t="n"/>
      <c r="R89" s="8">
        <f>IF(COUNTA(A89:Q89)=0,"",IF(TRIM(A89&amp;"")="","Item required",IFERROR(IF(NOT(AND(COUNT(B89:C89,M89)=3,MIN(B89:C89,M89)&gt;=0,COUNT(N89:Q89)=COUNTA(N89:Q89),MIN(N89:Q89)&gt;=0)),"Enter nonnegative numbers for demand, days and stock",IF(NOT(OR(AND(D89="Entered",COUNT(E89)=1,E89&gt;=0,COUNTA(F89:G89)=0),AND(D89="Statistical",E89="",COUNT(F89:G89)=2,F89&gt;=0,G89&gt;=50,G89&lt;=99.9))),"Choose entered safety OR sigma and service (50-99.9%)",IF(NOT(OR(AND(H89="Entered",COUNT(I89)=1,I89&gt;=0,COUNTA(J89:L89)=0),AND(H89="EOQ",I89="",L89="",COUNT(J89:K89)=2,MIN(J89:K89)&gt;0),AND(H89="Review",COUNT(L89)=1,L89&gt;=0,COUNTA(I89:K89)=0))),"Choose one quantity basis; EOQ costs must be positive",IF(IF(H89="EOQ",IF(B89=0,TRUE,SQRT(2*(B89*365)*J89/K89)&gt;0),TRUE),"Ready","Calculated EOQ outside numeric range; rescale")))),"Check inputs / numeric range")))</f>
        <v/>
      </c>
      <c r="S89" s="8">
        <f>IF(R89&lt;&gt;"Ready","",IFERROR(IF(D89="Statistical",IF(G89=50,0,MAX(0,_xlfn.NORM.S.INV(G89/100))),""),""))</f>
        <v/>
      </c>
      <c r="T89" s="8">
        <f>IF(R89&lt;&gt;"Ready","",IFERROR(IF(D89="Entered",E89,S89*F89*SQRT(C89)),""))</f>
        <v/>
      </c>
      <c r="U89" s="8">
        <f>IF(R89&lt;&gt;"Ready","",IFERROR(B89*365,""))</f>
        <v/>
      </c>
      <c r="V89" s="8">
        <f>IF(R89&lt;&gt;"Ready","",IFERROR(IF(H89="Entered",I89,IF(H89="Review",B89*L89,IF(U89=0,0,SQRT(2*U89*J89/K89)))),""))</f>
        <v/>
      </c>
      <c r="W89" s="8">
        <f>IF(R89&lt;&gt;"Ready","",IFERROR(B89*C89+T89,""))</f>
        <v/>
      </c>
      <c r="X89" s="8">
        <f>IF(R89&lt;&gt;"Ready","",IFERROR(W89+V89,""))</f>
        <v/>
      </c>
      <c r="Y89" s="8">
        <f>IF(R89&lt;&gt;"Ready","",IFERROR(M89+N(N89)-N(O89),""))</f>
        <v/>
      </c>
      <c r="Z89" s="8">
        <f>IF(R89&lt;&gt;"Ready","",IFERROR(IF(OR(Y89&lt;=W89,Y89-W89&lt;=MIN(8.881784197001252E-16*MAX(ABS(Y89),ABS(W89)),1E-9)),"Yes","No"),""))</f>
        <v/>
      </c>
      <c r="AA89" s="8">
        <f>IF(R89&lt;&gt;"Ready","",IFERROR(IF(AND(Z89="Yes",NOT(OR(X89&lt;=Y89,X89-Y89&lt;=MIN(8.881784197001252E-16*MAX(ABS(X89),ABS(Y89)),1E-9)))),MAX(0,X89-Y89),0),""))</f>
        <v/>
      </c>
      <c r="AB89" s="8">
        <f>IF(R89&lt;&gt;"Ready","",IFERROR(IF(AA89&gt;0,IF(N(Q89)&gt;0,IF(ABS(AD89-ROUND(AD89,0))&lt;=MIN(8.881784197001252E-16*AD89,1E-9),ROUND(AD89,0),ROUNDUP(AD89,0))*Q89,MAX(AA89,N(P89))),0),""))</f>
        <v/>
      </c>
      <c r="AC89" s="8">
        <f>IF(R89&lt;&gt;"Ready","",IFERROR(Y89+AB89,""))</f>
        <v/>
      </c>
      <c r="AD89" s="8">
        <f>IF(R89&lt;&gt;"Ready","",IFERROR(IF(N(Q89)&gt;0,MAX(AA89,N(P89))/Q89,""),""))</f>
        <v/>
      </c>
    </row>
    <row r="90">
      <c r="A90" s="6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  <c r="N90" s="7" t="n"/>
      <c r="O90" s="7" t="n"/>
      <c r="P90" s="7" t="n"/>
      <c r="Q90" s="7" t="n"/>
      <c r="R90" s="8">
        <f>IF(COUNTA(A90:Q90)=0,"",IF(TRIM(A90&amp;"")="","Item required",IFERROR(IF(NOT(AND(COUNT(B90:C90,M90)=3,MIN(B90:C90,M90)&gt;=0,COUNT(N90:Q90)=COUNTA(N90:Q90),MIN(N90:Q90)&gt;=0)),"Enter nonnegative numbers for demand, days and stock",IF(NOT(OR(AND(D90="Entered",COUNT(E90)=1,E90&gt;=0,COUNTA(F90:G90)=0),AND(D90="Statistical",E90="",COUNT(F90:G90)=2,F90&gt;=0,G90&gt;=50,G90&lt;=99.9))),"Choose entered safety OR sigma and service (50-99.9%)",IF(NOT(OR(AND(H90="Entered",COUNT(I90)=1,I90&gt;=0,COUNTA(J90:L90)=0),AND(H90="EOQ",I90="",L90="",COUNT(J90:K90)=2,MIN(J90:K90)&gt;0),AND(H90="Review",COUNT(L90)=1,L90&gt;=0,COUNTA(I90:K90)=0))),"Choose one quantity basis; EOQ costs must be positive",IF(IF(H90="EOQ",IF(B90=0,TRUE,SQRT(2*(B90*365)*J90/K90)&gt;0),TRUE),"Ready","Calculated EOQ outside numeric range; rescale")))),"Check inputs / numeric range")))</f>
        <v/>
      </c>
      <c r="S90" s="8">
        <f>IF(R90&lt;&gt;"Ready","",IFERROR(IF(D90="Statistical",IF(G90=50,0,MAX(0,_xlfn.NORM.S.INV(G90/100))),""),""))</f>
        <v/>
      </c>
      <c r="T90" s="8">
        <f>IF(R90&lt;&gt;"Ready","",IFERROR(IF(D90="Entered",E90,S90*F90*SQRT(C90)),""))</f>
        <v/>
      </c>
      <c r="U90" s="8">
        <f>IF(R90&lt;&gt;"Ready","",IFERROR(B90*365,""))</f>
        <v/>
      </c>
      <c r="V90" s="8">
        <f>IF(R90&lt;&gt;"Ready","",IFERROR(IF(H90="Entered",I90,IF(H90="Review",B90*L90,IF(U90=0,0,SQRT(2*U90*J90/K90)))),""))</f>
        <v/>
      </c>
      <c r="W90" s="8">
        <f>IF(R90&lt;&gt;"Ready","",IFERROR(B90*C90+T90,""))</f>
        <v/>
      </c>
      <c r="X90" s="8">
        <f>IF(R90&lt;&gt;"Ready","",IFERROR(W90+V90,""))</f>
        <v/>
      </c>
      <c r="Y90" s="8">
        <f>IF(R90&lt;&gt;"Ready","",IFERROR(M90+N(N90)-N(O90),""))</f>
        <v/>
      </c>
      <c r="Z90" s="8">
        <f>IF(R90&lt;&gt;"Ready","",IFERROR(IF(OR(Y90&lt;=W90,Y90-W90&lt;=MIN(8.881784197001252E-16*MAX(ABS(Y90),ABS(W90)),1E-9)),"Yes","No"),""))</f>
        <v/>
      </c>
      <c r="AA90" s="8">
        <f>IF(R90&lt;&gt;"Ready","",IFERROR(IF(AND(Z90="Yes",NOT(OR(X90&lt;=Y90,X90-Y90&lt;=MIN(8.881784197001252E-16*MAX(ABS(X90),ABS(Y90)),1E-9)))),MAX(0,X90-Y90),0),""))</f>
        <v/>
      </c>
      <c r="AB90" s="8">
        <f>IF(R90&lt;&gt;"Ready","",IFERROR(IF(AA90&gt;0,IF(N(Q90)&gt;0,IF(ABS(AD90-ROUND(AD90,0))&lt;=MIN(8.881784197001252E-16*AD90,1E-9),ROUND(AD90,0),ROUNDUP(AD90,0))*Q90,MAX(AA90,N(P90))),0),""))</f>
        <v/>
      </c>
      <c r="AC90" s="8">
        <f>IF(R90&lt;&gt;"Ready","",IFERROR(Y90+AB90,""))</f>
        <v/>
      </c>
      <c r="AD90" s="8">
        <f>IF(R90&lt;&gt;"Ready","",IFERROR(IF(N(Q90)&gt;0,MAX(AA90,N(P90))/Q90,""),""))</f>
        <v/>
      </c>
    </row>
    <row r="91">
      <c r="A91" s="6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7" t="n"/>
      <c r="O91" s="7" t="n"/>
      <c r="P91" s="7" t="n"/>
      <c r="Q91" s="7" t="n"/>
      <c r="R91" s="8">
        <f>IF(COUNTA(A91:Q91)=0,"",IF(TRIM(A91&amp;"")="","Item required",IFERROR(IF(NOT(AND(COUNT(B91:C91,M91)=3,MIN(B91:C91,M91)&gt;=0,COUNT(N91:Q91)=COUNTA(N91:Q91),MIN(N91:Q91)&gt;=0)),"Enter nonnegative numbers for demand, days and stock",IF(NOT(OR(AND(D91="Entered",COUNT(E91)=1,E91&gt;=0,COUNTA(F91:G91)=0),AND(D91="Statistical",E91="",COUNT(F91:G91)=2,F91&gt;=0,G91&gt;=50,G91&lt;=99.9))),"Choose entered safety OR sigma and service (50-99.9%)",IF(NOT(OR(AND(H91="Entered",COUNT(I91)=1,I91&gt;=0,COUNTA(J91:L91)=0),AND(H91="EOQ",I91="",L91="",COUNT(J91:K91)=2,MIN(J91:K91)&gt;0),AND(H91="Review",COUNT(L91)=1,L91&gt;=0,COUNTA(I91:K91)=0))),"Choose one quantity basis; EOQ costs must be positive",IF(IF(H91="EOQ",IF(B91=0,TRUE,SQRT(2*(B91*365)*J91/K91)&gt;0),TRUE),"Ready","Calculated EOQ outside numeric range; rescale")))),"Check inputs / numeric range")))</f>
        <v/>
      </c>
      <c r="S91" s="8">
        <f>IF(R91&lt;&gt;"Ready","",IFERROR(IF(D91="Statistical",IF(G91=50,0,MAX(0,_xlfn.NORM.S.INV(G91/100))),""),""))</f>
        <v/>
      </c>
      <c r="T91" s="8">
        <f>IF(R91&lt;&gt;"Ready","",IFERROR(IF(D91="Entered",E91,S91*F91*SQRT(C91)),""))</f>
        <v/>
      </c>
      <c r="U91" s="8">
        <f>IF(R91&lt;&gt;"Ready","",IFERROR(B91*365,""))</f>
        <v/>
      </c>
      <c r="V91" s="8">
        <f>IF(R91&lt;&gt;"Ready","",IFERROR(IF(H91="Entered",I91,IF(H91="Review",B91*L91,IF(U91=0,0,SQRT(2*U91*J91/K91)))),""))</f>
        <v/>
      </c>
      <c r="W91" s="8">
        <f>IF(R91&lt;&gt;"Ready","",IFERROR(B91*C91+T91,""))</f>
        <v/>
      </c>
      <c r="X91" s="8">
        <f>IF(R91&lt;&gt;"Ready","",IFERROR(W91+V91,""))</f>
        <v/>
      </c>
      <c r="Y91" s="8">
        <f>IF(R91&lt;&gt;"Ready","",IFERROR(M91+N(N91)-N(O91),""))</f>
        <v/>
      </c>
      <c r="Z91" s="8">
        <f>IF(R91&lt;&gt;"Ready","",IFERROR(IF(OR(Y91&lt;=W91,Y91-W91&lt;=MIN(8.881784197001252E-16*MAX(ABS(Y91),ABS(W91)),1E-9)),"Yes","No"),""))</f>
        <v/>
      </c>
      <c r="AA91" s="8">
        <f>IF(R91&lt;&gt;"Ready","",IFERROR(IF(AND(Z91="Yes",NOT(OR(X91&lt;=Y91,X91-Y91&lt;=MIN(8.881784197001252E-16*MAX(ABS(X91),ABS(Y91)),1E-9)))),MAX(0,X91-Y91),0),""))</f>
        <v/>
      </c>
      <c r="AB91" s="8">
        <f>IF(R91&lt;&gt;"Ready","",IFERROR(IF(AA91&gt;0,IF(N(Q91)&gt;0,IF(ABS(AD91-ROUND(AD91,0))&lt;=MIN(8.881784197001252E-16*AD91,1E-9),ROUND(AD91,0),ROUNDUP(AD91,0))*Q91,MAX(AA91,N(P91))),0),""))</f>
        <v/>
      </c>
      <c r="AC91" s="8">
        <f>IF(R91&lt;&gt;"Ready","",IFERROR(Y91+AB91,""))</f>
        <v/>
      </c>
      <c r="AD91" s="8">
        <f>IF(R91&lt;&gt;"Ready","",IFERROR(IF(N(Q91)&gt;0,MAX(AA91,N(P91))/Q91,""),""))</f>
        <v/>
      </c>
    </row>
    <row r="92">
      <c r="A92" s="6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  <c r="N92" s="7" t="n"/>
      <c r="O92" s="7" t="n"/>
      <c r="P92" s="7" t="n"/>
      <c r="Q92" s="7" t="n"/>
      <c r="R92" s="8">
        <f>IF(COUNTA(A92:Q92)=0,"",IF(TRIM(A92&amp;"")="","Item required",IFERROR(IF(NOT(AND(COUNT(B92:C92,M92)=3,MIN(B92:C92,M92)&gt;=0,COUNT(N92:Q92)=COUNTA(N92:Q92),MIN(N92:Q92)&gt;=0)),"Enter nonnegative numbers for demand, days and stock",IF(NOT(OR(AND(D92="Entered",COUNT(E92)=1,E92&gt;=0,COUNTA(F92:G92)=0),AND(D92="Statistical",E92="",COUNT(F92:G92)=2,F92&gt;=0,G92&gt;=50,G92&lt;=99.9))),"Choose entered safety OR sigma and service (50-99.9%)",IF(NOT(OR(AND(H92="Entered",COUNT(I92)=1,I92&gt;=0,COUNTA(J92:L92)=0),AND(H92="EOQ",I92="",L92="",COUNT(J92:K92)=2,MIN(J92:K92)&gt;0),AND(H92="Review",COUNT(L92)=1,L92&gt;=0,COUNTA(I92:K92)=0))),"Choose one quantity basis; EOQ costs must be positive",IF(IF(H92="EOQ",IF(B92=0,TRUE,SQRT(2*(B92*365)*J92/K92)&gt;0),TRUE),"Ready","Calculated EOQ outside numeric range; rescale")))),"Check inputs / numeric range")))</f>
        <v/>
      </c>
      <c r="S92" s="8">
        <f>IF(R92&lt;&gt;"Ready","",IFERROR(IF(D92="Statistical",IF(G92=50,0,MAX(0,_xlfn.NORM.S.INV(G92/100))),""),""))</f>
        <v/>
      </c>
      <c r="T92" s="8">
        <f>IF(R92&lt;&gt;"Ready","",IFERROR(IF(D92="Entered",E92,S92*F92*SQRT(C92)),""))</f>
        <v/>
      </c>
      <c r="U92" s="8">
        <f>IF(R92&lt;&gt;"Ready","",IFERROR(B92*365,""))</f>
        <v/>
      </c>
      <c r="V92" s="8">
        <f>IF(R92&lt;&gt;"Ready","",IFERROR(IF(H92="Entered",I92,IF(H92="Review",B92*L92,IF(U92=0,0,SQRT(2*U92*J92/K92)))),""))</f>
        <v/>
      </c>
      <c r="W92" s="8">
        <f>IF(R92&lt;&gt;"Ready","",IFERROR(B92*C92+T92,""))</f>
        <v/>
      </c>
      <c r="X92" s="8">
        <f>IF(R92&lt;&gt;"Ready","",IFERROR(W92+V92,""))</f>
        <v/>
      </c>
      <c r="Y92" s="8">
        <f>IF(R92&lt;&gt;"Ready","",IFERROR(M92+N(N92)-N(O92),""))</f>
        <v/>
      </c>
      <c r="Z92" s="8">
        <f>IF(R92&lt;&gt;"Ready","",IFERROR(IF(OR(Y92&lt;=W92,Y92-W92&lt;=MIN(8.881784197001252E-16*MAX(ABS(Y92),ABS(W92)),1E-9)),"Yes","No"),""))</f>
        <v/>
      </c>
      <c r="AA92" s="8">
        <f>IF(R92&lt;&gt;"Ready","",IFERROR(IF(AND(Z92="Yes",NOT(OR(X92&lt;=Y92,X92-Y92&lt;=MIN(8.881784197001252E-16*MAX(ABS(X92),ABS(Y92)),1E-9)))),MAX(0,X92-Y92),0),""))</f>
        <v/>
      </c>
      <c r="AB92" s="8">
        <f>IF(R92&lt;&gt;"Ready","",IFERROR(IF(AA92&gt;0,IF(N(Q92)&gt;0,IF(ABS(AD92-ROUND(AD92,0))&lt;=MIN(8.881784197001252E-16*AD92,1E-9),ROUND(AD92,0),ROUNDUP(AD92,0))*Q92,MAX(AA92,N(P92))),0),""))</f>
        <v/>
      </c>
      <c r="AC92" s="8">
        <f>IF(R92&lt;&gt;"Ready","",IFERROR(Y92+AB92,""))</f>
        <v/>
      </c>
      <c r="AD92" s="8">
        <f>IF(R92&lt;&gt;"Ready","",IFERROR(IF(N(Q92)&gt;0,MAX(AA92,N(P92))/Q92,""),""))</f>
        <v/>
      </c>
    </row>
    <row r="93">
      <c r="A93" s="6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8">
        <f>IF(COUNTA(A93:Q93)=0,"",IF(TRIM(A93&amp;"")="","Item required",IFERROR(IF(NOT(AND(COUNT(B93:C93,M93)=3,MIN(B93:C93,M93)&gt;=0,COUNT(N93:Q93)=COUNTA(N93:Q93),MIN(N93:Q93)&gt;=0)),"Enter nonnegative numbers for demand, days and stock",IF(NOT(OR(AND(D93="Entered",COUNT(E93)=1,E93&gt;=0,COUNTA(F93:G93)=0),AND(D93="Statistical",E93="",COUNT(F93:G93)=2,F93&gt;=0,G93&gt;=50,G93&lt;=99.9))),"Choose entered safety OR sigma and service (50-99.9%)",IF(NOT(OR(AND(H93="Entered",COUNT(I93)=1,I93&gt;=0,COUNTA(J93:L93)=0),AND(H93="EOQ",I93="",L93="",COUNT(J93:K93)=2,MIN(J93:K93)&gt;0),AND(H93="Review",COUNT(L93)=1,L93&gt;=0,COUNTA(I93:K93)=0))),"Choose one quantity basis; EOQ costs must be positive",IF(IF(H93="EOQ",IF(B93=0,TRUE,SQRT(2*(B93*365)*J93/K93)&gt;0),TRUE),"Ready","Calculated EOQ outside numeric range; rescale")))),"Check inputs / numeric range")))</f>
        <v/>
      </c>
      <c r="S93" s="8">
        <f>IF(R93&lt;&gt;"Ready","",IFERROR(IF(D93="Statistical",IF(G93=50,0,MAX(0,_xlfn.NORM.S.INV(G93/100))),""),""))</f>
        <v/>
      </c>
      <c r="T93" s="8">
        <f>IF(R93&lt;&gt;"Ready","",IFERROR(IF(D93="Entered",E93,S93*F93*SQRT(C93)),""))</f>
        <v/>
      </c>
      <c r="U93" s="8">
        <f>IF(R93&lt;&gt;"Ready","",IFERROR(B93*365,""))</f>
        <v/>
      </c>
      <c r="V93" s="8">
        <f>IF(R93&lt;&gt;"Ready","",IFERROR(IF(H93="Entered",I93,IF(H93="Review",B93*L93,IF(U93=0,0,SQRT(2*U93*J93/K93)))),""))</f>
        <v/>
      </c>
      <c r="W93" s="8">
        <f>IF(R93&lt;&gt;"Ready","",IFERROR(B93*C93+T93,""))</f>
        <v/>
      </c>
      <c r="X93" s="8">
        <f>IF(R93&lt;&gt;"Ready","",IFERROR(W93+V93,""))</f>
        <v/>
      </c>
      <c r="Y93" s="8">
        <f>IF(R93&lt;&gt;"Ready","",IFERROR(M93+N(N93)-N(O93),""))</f>
        <v/>
      </c>
      <c r="Z93" s="8">
        <f>IF(R93&lt;&gt;"Ready","",IFERROR(IF(OR(Y93&lt;=W93,Y93-W93&lt;=MIN(8.881784197001252E-16*MAX(ABS(Y93),ABS(W93)),1E-9)),"Yes","No"),""))</f>
        <v/>
      </c>
      <c r="AA93" s="8">
        <f>IF(R93&lt;&gt;"Ready","",IFERROR(IF(AND(Z93="Yes",NOT(OR(X93&lt;=Y93,X93-Y93&lt;=MIN(8.881784197001252E-16*MAX(ABS(X93),ABS(Y93)),1E-9)))),MAX(0,X93-Y93),0),""))</f>
        <v/>
      </c>
      <c r="AB93" s="8">
        <f>IF(R93&lt;&gt;"Ready","",IFERROR(IF(AA93&gt;0,IF(N(Q93)&gt;0,IF(ABS(AD93-ROUND(AD93,0))&lt;=MIN(8.881784197001252E-16*AD93,1E-9),ROUND(AD93,0),ROUNDUP(AD93,0))*Q93,MAX(AA93,N(P93))),0),""))</f>
        <v/>
      </c>
      <c r="AC93" s="8">
        <f>IF(R93&lt;&gt;"Ready","",IFERROR(Y93+AB93,""))</f>
        <v/>
      </c>
      <c r="AD93" s="8">
        <f>IF(R93&lt;&gt;"Ready","",IFERROR(IF(N(Q93)&gt;0,MAX(AA93,N(P93))/Q93,""),""))</f>
        <v/>
      </c>
    </row>
    <row r="94">
      <c r="A94" s="6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  <c r="N94" s="7" t="n"/>
      <c r="O94" s="7" t="n"/>
      <c r="P94" s="7" t="n"/>
      <c r="Q94" s="7" t="n"/>
      <c r="R94" s="8">
        <f>IF(COUNTA(A94:Q94)=0,"",IF(TRIM(A94&amp;"")="","Item required",IFERROR(IF(NOT(AND(COUNT(B94:C94,M94)=3,MIN(B94:C94,M94)&gt;=0,COUNT(N94:Q94)=COUNTA(N94:Q94),MIN(N94:Q94)&gt;=0)),"Enter nonnegative numbers for demand, days and stock",IF(NOT(OR(AND(D94="Entered",COUNT(E94)=1,E94&gt;=0,COUNTA(F94:G94)=0),AND(D94="Statistical",E94="",COUNT(F94:G94)=2,F94&gt;=0,G94&gt;=50,G94&lt;=99.9))),"Choose entered safety OR sigma and service (50-99.9%)",IF(NOT(OR(AND(H94="Entered",COUNT(I94)=1,I94&gt;=0,COUNTA(J94:L94)=0),AND(H94="EOQ",I94="",L94="",COUNT(J94:K94)=2,MIN(J94:K94)&gt;0),AND(H94="Review",COUNT(L94)=1,L94&gt;=0,COUNTA(I94:K94)=0))),"Choose one quantity basis; EOQ costs must be positive",IF(IF(H94="EOQ",IF(B94=0,TRUE,SQRT(2*(B94*365)*J94/K94)&gt;0),TRUE),"Ready","Calculated EOQ outside numeric range; rescale")))),"Check inputs / numeric range")))</f>
        <v/>
      </c>
      <c r="S94" s="8">
        <f>IF(R94&lt;&gt;"Ready","",IFERROR(IF(D94="Statistical",IF(G94=50,0,MAX(0,_xlfn.NORM.S.INV(G94/100))),""),""))</f>
        <v/>
      </c>
      <c r="T94" s="8">
        <f>IF(R94&lt;&gt;"Ready","",IFERROR(IF(D94="Entered",E94,S94*F94*SQRT(C94)),""))</f>
        <v/>
      </c>
      <c r="U94" s="8">
        <f>IF(R94&lt;&gt;"Ready","",IFERROR(B94*365,""))</f>
        <v/>
      </c>
      <c r="V94" s="8">
        <f>IF(R94&lt;&gt;"Ready","",IFERROR(IF(H94="Entered",I94,IF(H94="Review",B94*L94,IF(U94=0,0,SQRT(2*U94*J94/K94)))),""))</f>
        <v/>
      </c>
      <c r="W94" s="8">
        <f>IF(R94&lt;&gt;"Ready","",IFERROR(B94*C94+T94,""))</f>
        <v/>
      </c>
      <c r="X94" s="8">
        <f>IF(R94&lt;&gt;"Ready","",IFERROR(W94+V94,""))</f>
        <v/>
      </c>
      <c r="Y94" s="8">
        <f>IF(R94&lt;&gt;"Ready","",IFERROR(M94+N(N94)-N(O94),""))</f>
        <v/>
      </c>
      <c r="Z94" s="8">
        <f>IF(R94&lt;&gt;"Ready","",IFERROR(IF(OR(Y94&lt;=W94,Y94-W94&lt;=MIN(8.881784197001252E-16*MAX(ABS(Y94),ABS(W94)),1E-9)),"Yes","No"),""))</f>
        <v/>
      </c>
      <c r="AA94" s="8">
        <f>IF(R94&lt;&gt;"Ready","",IFERROR(IF(AND(Z94="Yes",NOT(OR(X94&lt;=Y94,X94-Y94&lt;=MIN(8.881784197001252E-16*MAX(ABS(X94),ABS(Y94)),1E-9)))),MAX(0,X94-Y94),0),""))</f>
        <v/>
      </c>
      <c r="AB94" s="8">
        <f>IF(R94&lt;&gt;"Ready","",IFERROR(IF(AA94&gt;0,IF(N(Q94)&gt;0,IF(ABS(AD94-ROUND(AD94,0))&lt;=MIN(8.881784197001252E-16*AD94,1E-9),ROUND(AD94,0),ROUNDUP(AD94,0))*Q94,MAX(AA94,N(P94))),0),""))</f>
        <v/>
      </c>
      <c r="AC94" s="8">
        <f>IF(R94&lt;&gt;"Ready","",IFERROR(Y94+AB94,""))</f>
        <v/>
      </c>
      <c r="AD94" s="8">
        <f>IF(R94&lt;&gt;"Ready","",IFERROR(IF(N(Q94)&gt;0,MAX(AA94,N(P94))/Q94,""),""))</f>
        <v/>
      </c>
    </row>
    <row r="95">
      <c r="A95" s="6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  <c r="N95" s="7" t="n"/>
      <c r="O95" s="7" t="n"/>
      <c r="P95" s="7" t="n"/>
      <c r="Q95" s="7" t="n"/>
      <c r="R95" s="8">
        <f>IF(COUNTA(A95:Q95)=0,"",IF(TRIM(A95&amp;"")="","Item required",IFERROR(IF(NOT(AND(COUNT(B95:C95,M95)=3,MIN(B95:C95,M95)&gt;=0,COUNT(N95:Q95)=COUNTA(N95:Q95),MIN(N95:Q95)&gt;=0)),"Enter nonnegative numbers for demand, days and stock",IF(NOT(OR(AND(D95="Entered",COUNT(E95)=1,E95&gt;=0,COUNTA(F95:G95)=0),AND(D95="Statistical",E95="",COUNT(F95:G95)=2,F95&gt;=0,G95&gt;=50,G95&lt;=99.9))),"Choose entered safety OR sigma and service (50-99.9%)",IF(NOT(OR(AND(H95="Entered",COUNT(I95)=1,I95&gt;=0,COUNTA(J95:L95)=0),AND(H95="EOQ",I95="",L95="",COUNT(J95:K95)=2,MIN(J95:K95)&gt;0),AND(H95="Review",COUNT(L95)=1,L95&gt;=0,COUNTA(I95:K95)=0))),"Choose one quantity basis; EOQ costs must be positive",IF(IF(H95="EOQ",IF(B95=0,TRUE,SQRT(2*(B95*365)*J95/K95)&gt;0),TRUE),"Ready","Calculated EOQ outside numeric range; rescale")))),"Check inputs / numeric range")))</f>
        <v/>
      </c>
      <c r="S95" s="8">
        <f>IF(R95&lt;&gt;"Ready","",IFERROR(IF(D95="Statistical",IF(G95=50,0,MAX(0,_xlfn.NORM.S.INV(G95/100))),""),""))</f>
        <v/>
      </c>
      <c r="T95" s="8">
        <f>IF(R95&lt;&gt;"Ready","",IFERROR(IF(D95="Entered",E95,S95*F95*SQRT(C95)),""))</f>
        <v/>
      </c>
      <c r="U95" s="8">
        <f>IF(R95&lt;&gt;"Ready","",IFERROR(B95*365,""))</f>
        <v/>
      </c>
      <c r="V95" s="8">
        <f>IF(R95&lt;&gt;"Ready","",IFERROR(IF(H95="Entered",I95,IF(H95="Review",B95*L95,IF(U95=0,0,SQRT(2*U95*J95/K95)))),""))</f>
        <v/>
      </c>
      <c r="W95" s="8">
        <f>IF(R95&lt;&gt;"Ready","",IFERROR(B95*C95+T95,""))</f>
        <v/>
      </c>
      <c r="X95" s="8">
        <f>IF(R95&lt;&gt;"Ready","",IFERROR(W95+V95,""))</f>
        <v/>
      </c>
      <c r="Y95" s="8">
        <f>IF(R95&lt;&gt;"Ready","",IFERROR(M95+N(N95)-N(O95),""))</f>
        <v/>
      </c>
      <c r="Z95" s="8">
        <f>IF(R95&lt;&gt;"Ready","",IFERROR(IF(OR(Y95&lt;=W95,Y95-W95&lt;=MIN(8.881784197001252E-16*MAX(ABS(Y95),ABS(W95)),1E-9)),"Yes","No"),""))</f>
        <v/>
      </c>
      <c r="AA95" s="8">
        <f>IF(R95&lt;&gt;"Ready","",IFERROR(IF(AND(Z95="Yes",NOT(OR(X95&lt;=Y95,X95-Y95&lt;=MIN(8.881784197001252E-16*MAX(ABS(X95),ABS(Y95)),1E-9)))),MAX(0,X95-Y95),0),""))</f>
        <v/>
      </c>
      <c r="AB95" s="8">
        <f>IF(R95&lt;&gt;"Ready","",IFERROR(IF(AA95&gt;0,IF(N(Q95)&gt;0,IF(ABS(AD95-ROUND(AD95,0))&lt;=MIN(8.881784197001252E-16*AD95,1E-9),ROUND(AD95,0),ROUNDUP(AD95,0))*Q95,MAX(AA95,N(P95))),0),""))</f>
        <v/>
      </c>
      <c r="AC95" s="8">
        <f>IF(R95&lt;&gt;"Ready","",IFERROR(Y95+AB95,""))</f>
        <v/>
      </c>
      <c r="AD95" s="8">
        <f>IF(R95&lt;&gt;"Ready","",IFERROR(IF(N(Q95)&gt;0,MAX(AA95,N(P95))/Q95,""),""))</f>
        <v/>
      </c>
    </row>
    <row r="96">
      <c r="A96" s="6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  <c r="N96" s="7" t="n"/>
      <c r="O96" s="7" t="n"/>
      <c r="P96" s="7" t="n"/>
      <c r="Q96" s="7" t="n"/>
      <c r="R96" s="8">
        <f>IF(COUNTA(A96:Q96)=0,"",IF(TRIM(A96&amp;"")="","Item required",IFERROR(IF(NOT(AND(COUNT(B96:C96,M96)=3,MIN(B96:C96,M96)&gt;=0,COUNT(N96:Q96)=COUNTA(N96:Q96),MIN(N96:Q96)&gt;=0)),"Enter nonnegative numbers for demand, days and stock",IF(NOT(OR(AND(D96="Entered",COUNT(E96)=1,E96&gt;=0,COUNTA(F96:G96)=0),AND(D96="Statistical",E96="",COUNT(F96:G96)=2,F96&gt;=0,G96&gt;=50,G96&lt;=99.9))),"Choose entered safety OR sigma and service (50-99.9%)",IF(NOT(OR(AND(H96="Entered",COUNT(I96)=1,I96&gt;=0,COUNTA(J96:L96)=0),AND(H96="EOQ",I96="",L96="",COUNT(J96:K96)=2,MIN(J96:K96)&gt;0),AND(H96="Review",COUNT(L96)=1,L96&gt;=0,COUNTA(I96:K96)=0))),"Choose one quantity basis; EOQ costs must be positive",IF(IF(H96="EOQ",IF(B96=0,TRUE,SQRT(2*(B96*365)*J96/K96)&gt;0),TRUE),"Ready","Calculated EOQ outside numeric range; rescale")))),"Check inputs / numeric range")))</f>
        <v/>
      </c>
      <c r="S96" s="8">
        <f>IF(R96&lt;&gt;"Ready","",IFERROR(IF(D96="Statistical",IF(G96=50,0,MAX(0,_xlfn.NORM.S.INV(G96/100))),""),""))</f>
        <v/>
      </c>
      <c r="T96" s="8">
        <f>IF(R96&lt;&gt;"Ready","",IFERROR(IF(D96="Entered",E96,S96*F96*SQRT(C96)),""))</f>
        <v/>
      </c>
      <c r="U96" s="8">
        <f>IF(R96&lt;&gt;"Ready","",IFERROR(B96*365,""))</f>
        <v/>
      </c>
      <c r="V96" s="8">
        <f>IF(R96&lt;&gt;"Ready","",IFERROR(IF(H96="Entered",I96,IF(H96="Review",B96*L96,IF(U96=0,0,SQRT(2*U96*J96/K96)))),""))</f>
        <v/>
      </c>
      <c r="W96" s="8">
        <f>IF(R96&lt;&gt;"Ready","",IFERROR(B96*C96+T96,""))</f>
        <v/>
      </c>
      <c r="X96" s="8">
        <f>IF(R96&lt;&gt;"Ready","",IFERROR(W96+V96,""))</f>
        <v/>
      </c>
      <c r="Y96" s="8">
        <f>IF(R96&lt;&gt;"Ready","",IFERROR(M96+N(N96)-N(O96),""))</f>
        <v/>
      </c>
      <c r="Z96" s="8">
        <f>IF(R96&lt;&gt;"Ready","",IFERROR(IF(OR(Y96&lt;=W96,Y96-W96&lt;=MIN(8.881784197001252E-16*MAX(ABS(Y96),ABS(W96)),1E-9)),"Yes","No"),""))</f>
        <v/>
      </c>
      <c r="AA96" s="8">
        <f>IF(R96&lt;&gt;"Ready","",IFERROR(IF(AND(Z96="Yes",NOT(OR(X96&lt;=Y96,X96-Y96&lt;=MIN(8.881784197001252E-16*MAX(ABS(X96),ABS(Y96)),1E-9)))),MAX(0,X96-Y96),0),""))</f>
        <v/>
      </c>
      <c r="AB96" s="8">
        <f>IF(R96&lt;&gt;"Ready","",IFERROR(IF(AA96&gt;0,IF(N(Q96)&gt;0,IF(ABS(AD96-ROUND(AD96,0))&lt;=MIN(8.881784197001252E-16*AD96,1E-9),ROUND(AD96,0),ROUNDUP(AD96,0))*Q96,MAX(AA96,N(P96))),0),""))</f>
        <v/>
      </c>
      <c r="AC96" s="8">
        <f>IF(R96&lt;&gt;"Ready","",IFERROR(Y96+AB96,""))</f>
        <v/>
      </c>
      <c r="AD96" s="8">
        <f>IF(R96&lt;&gt;"Ready","",IFERROR(IF(N(Q96)&gt;0,MAX(AA96,N(P96))/Q96,""),""))</f>
        <v/>
      </c>
    </row>
    <row r="97">
      <c r="A97" s="6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7" t="n"/>
      <c r="O97" s="7" t="n"/>
      <c r="P97" s="7" t="n"/>
      <c r="Q97" s="7" t="n"/>
      <c r="R97" s="8">
        <f>IF(COUNTA(A97:Q97)=0,"",IF(TRIM(A97&amp;"")="","Item required",IFERROR(IF(NOT(AND(COUNT(B97:C97,M97)=3,MIN(B97:C97,M97)&gt;=0,COUNT(N97:Q97)=COUNTA(N97:Q97),MIN(N97:Q97)&gt;=0)),"Enter nonnegative numbers for demand, days and stock",IF(NOT(OR(AND(D97="Entered",COUNT(E97)=1,E97&gt;=0,COUNTA(F97:G97)=0),AND(D97="Statistical",E97="",COUNT(F97:G97)=2,F97&gt;=0,G97&gt;=50,G97&lt;=99.9))),"Choose entered safety OR sigma and service (50-99.9%)",IF(NOT(OR(AND(H97="Entered",COUNT(I97)=1,I97&gt;=0,COUNTA(J97:L97)=0),AND(H97="EOQ",I97="",L97="",COUNT(J97:K97)=2,MIN(J97:K97)&gt;0),AND(H97="Review",COUNT(L97)=1,L97&gt;=0,COUNTA(I97:K97)=0))),"Choose one quantity basis; EOQ costs must be positive",IF(IF(H97="EOQ",IF(B97=0,TRUE,SQRT(2*(B97*365)*J97/K97)&gt;0),TRUE),"Ready","Calculated EOQ outside numeric range; rescale")))),"Check inputs / numeric range")))</f>
        <v/>
      </c>
      <c r="S97" s="8">
        <f>IF(R97&lt;&gt;"Ready","",IFERROR(IF(D97="Statistical",IF(G97=50,0,MAX(0,_xlfn.NORM.S.INV(G97/100))),""),""))</f>
        <v/>
      </c>
      <c r="T97" s="8">
        <f>IF(R97&lt;&gt;"Ready","",IFERROR(IF(D97="Entered",E97,S97*F97*SQRT(C97)),""))</f>
        <v/>
      </c>
      <c r="U97" s="8">
        <f>IF(R97&lt;&gt;"Ready","",IFERROR(B97*365,""))</f>
        <v/>
      </c>
      <c r="V97" s="8">
        <f>IF(R97&lt;&gt;"Ready","",IFERROR(IF(H97="Entered",I97,IF(H97="Review",B97*L97,IF(U97=0,0,SQRT(2*U97*J97/K97)))),""))</f>
        <v/>
      </c>
      <c r="W97" s="8">
        <f>IF(R97&lt;&gt;"Ready","",IFERROR(B97*C97+T97,""))</f>
        <v/>
      </c>
      <c r="X97" s="8">
        <f>IF(R97&lt;&gt;"Ready","",IFERROR(W97+V97,""))</f>
        <v/>
      </c>
      <c r="Y97" s="8">
        <f>IF(R97&lt;&gt;"Ready","",IFERROR(M97+N(N97)-N(O97),""))</f>
        <v/>
      </c>
      <c r="Z97" s="8">
        <f>IF(R97&lt;&gt;"Ready","",IFERROR(IF(OR(Y97&lt;=W97,Y97-W97&lt;=MIN(8.881784197001252E-16*MAX(ABS(Y97),ABS(W97)),1E-9)),"Yes","No"),""))</f>
        <v/>
      </c>
      <c r="AA97" s="8">
        <f>IF(R97&lt;&gt;"Ready","",IFERROR(IF(AND(Z97="Yes",NOT(OR(X97&lt;=Y97,X97-Y97&lt;=MIN(8.881784197001252E-16*MAX(ABS(X97),ABS(Y97)),1E-9)))),MAX(0,X97-Y97),0),""))</f>
        <v/>
      </c>
      <c r="AB97" s="8">
        <f>IF(R97&lt;&gt;"Ready","",IFERROR(IF(AA97&gt;0,IF(N(Q97)&gt;0,IF(ABS(AD97-ROUND(AD97,0))&lt;=MIN(8.881784197001252E-16*AD97,1E-9),ROUND(AD97,0),ROUNDUP(AD97,0))*Q97,MAX(AA97,N(P97))),0),""))</f>
        <v/>
      </c>
      <c r="AC97" s="8">
        <f>IF(R97&lt;&gt;"Ready","",IFERROR(Y97+AB97,""))</f>
        <v/>
      </c>
      <c r="AD97" s="8">
        <f>IF(R97&lt;&gt;"Ready","",IFERROR(IF(N(Q97)&gt;0,MAX(AA97,N(P97))/Q97,""),""))</f>
        <v/>
      </c>
    </row>
    <row r="98">
      <c r="A98" s="6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  <c r="N98" s="7" t="n"/>
      <c r="O98" s="7" t="n"/>
      <c r="P98" s="7" t="n"/>
      <c r="Q98" s="7" t="n"/>
      <c r="R98" s="8">
        <f>IF(COUNTA(A98:Q98)=0,"",IF(TRIM(A98&amp;"")="","Item required",IFERROR(IF(NOT(AND(COUNT(B98:C98,M98)=3,MIN(B98:C98,M98)&gt;=0,COUNT(N98:Q98)=COUNTA(N98:Q98),MIN(N98:Q98)&gt;=0)),"Enter nonnegative numbers for demand, days and stock",IF(NOT(OR(AND(D98="Entered",COUNT(E98)=1,E98&gt;=0,COUNTA(F98:G98)=0),AND(D98="Statistical",E98="",COUNT(F98:G98)=2,F98&gt;=0,G98&gt;=50,G98&lt;=99.9))),"Choose entered safety OR sigma and service (50-99.9%)",IF(NOT(OR(AND(H98="Entered",COUNT(I98)=1,I98&gt;=0,COUNTA(J98:L98)=0),AND(H98="EOQ",I98="",L98="",COUNT(J98:K98)=2,MIN(J98:K98)&gt;0),AND(H98="Review",COUNT(L98)=1,L98&gt;=0,COUNTA(I98:K98)=0))),"Choose one quantity basis; EOQ costs must be positive",IF(IF(H98="EOQ",IF(B98=0,TRUE,SQRT(2*(B98*365)*J98/K98)&gt;0),TRUE),"Ready","Calculated EOQ outside numeric range; rescale")))),"Check inputs / numeric range")))</f>
        <v/>
      </c>
      <c r="S98" s="8">
        <f>IF(R98&lt;&gt;"Ready","",IFERROR(IF(D98="Statistical",IF(G98=50,0,MAX(0,_xlfn.NORM.S.INV(G98/100))),""),""))</f>
        <v/>
      </c>
      <c r="T98" s="8">
        <f>IF(R98&lt;&gt;"Ready","",IFERROR(IF(D98="Entered",E98,S98*F98*SQRT(C98)),""))</f>
        <v/>
      </c>
      <c r="U98" s="8">
        <f>IF(R98&lt;&gt;"Ready","",IFERROR(B98*365,""))</f>
        <v/>
      </c>
      <c r="V98" s="8">
        <f>IF(R98&lt;&gt;"Ready","",IFERROR(IF(H98="Entered",I98,IF(H98="Review",B98*L98,IF(U98=0,0,SQRT(2*U98*J98/K98)))),""))</f>
        <v/>
      </c>
      <c r="W98" s="8">
        <f>IF(R98&lt;&gt;"Ready","",IFERROR(B98*C98+T98,""))</f>
        <v/>
      </c>
      <c r="X98" s="8">
        <f>IF(R98&lt;&gt;"Ready","",IFERROR(W98+V98,""))</f>
        <v/>
      </c>
      <c r="Y98" s="8">
        <f>IF(R98&lt;&gt;"Ready","",IFERROR(M98+N(N98)-N(O98),""))</f>
        <v/>
      </c>
      <c r="Z98" s="8">
        <f>IF(R98&lt;&gt;"Ready","",IFERROR(IF(OR(Y98&lt;=W98,Y98-W98&lt;=MIN(8.881784197001252E-16*MAX(ABS(Y98),ABS(W98)),1E-9)),"Yes","No"),""))</f>
        <v/>
      </c>
      <c r="AA98" s="8">
        <f>IF(R98&lt;&gt;"Ready","",IFERROR(IF(AND(Z98="Yes",NOT(OR(X98&lt;=Y98,X98-Y98&lt;=MIN(8.881784197001252E-16*MAX(ABS(X98),ABS(Y98)),1E-9)))),MAX(0,X98-Y98),0),""))</f>
        <v/>
      </c>
      <c r="AB98" s="8">
        <f>IF(R98&lt;&gt;"Ready","",IFERROR(IF(AA98&gt;0,IF(N(Q98)&gt;0,IF(ABS(AD98-ROUND(AD98,0))&lt;=MIN(8.881784197001252E-16*AD98,1E-9),ROUND(AD98,0),ROUNDUP(AD98,0))*Q98,MAX(AA98,N(P98))),0),""))</f>
        <v/>
      </c>
      <c r="AC98" s="8">
        <f>IF(R98&lt;&gt;"Ready","",IFERROR(Y98+AB98,""))</f>
        <v/>
      </c>
      <c r="AD98" s="8">
        <f>IF(R98&lt;&gt;"Ready","",IFERROR(IF(N(Q98)&gt;0,MAX(AA98,N(P98))/Q98,""),""))</f>
        <v/>
      </c>
    </row>
    <row r="99">
      <c r="A99" s="6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7" t="n"/>
      <c r="O99" s="7" t="n"/>
      <c r="P99" s="7" t="n"/>
      <c r="Q99" s="7" t="n"/>
      <c r="R99" s="8">
        <f>IF(COUNTA(A99:Q99)=0,"",IF(TRIM(A99&amp;"")="","Item required",IFERROR(IF(NOT(AND(COUNT(B99:C99,M99)=3,MIN(B99:C99,M99)&gt;=0,COUNT(N99:Q99)=COUNTA(N99:Q99),MIN(N99:Q99)&gt;=0)),"Enter nonnegative numbers for demand, days and stock",IF(NOT(OR(AND(D99="Entered",COUNT(E99)=1,E99&gt;=0,COUNTA(F99:G99)=0),AND(D99="Statistical",E99="",COUNT(F99:G99)=2,F99&gt;=0,G99&gt;=50,G99&lt;=99.9))),"Choose entered safety OR sigma and service (50-99.9%)",IF(NOT(OR(AND(H99="Entered",COUNT(I99)=1,I99&gt;=0,COUNTA(J99:L99)=0),AND(H99="EOQ",I99="",L99="",COUNT(J99:K99)=2,MIN(J99:K99)&gt;0),AND(H99="Review",COUNT(L99)=1,L99&gt;=0,COUNTA(I99:K99)=0))),"Choose one quantity basis; EOQ costs must be positive",IF(IF(H99="EOQ",IF(B99=0,TRUE,SQRT(2*(B99*365)*J99/K99)&gt;0),TRUE),"Ready","Calculated EOQ outside numeric range; rescale")))),"Check inputs / numeric range")))</f>
        <v/>
      </c>
      <c r="S99" s="8">
        <f>IF(R99&lt;&gt;"Ready","",IFERROR(IF(D99="Statistical",IF(G99=50,0,MAX(0,_xlfn.NORM.S.INV(G99/100))),""),""))</f>
        <v/>
      </c>
      <c r="T99" s="8">
        <f>IF(R99&lt;&gt;"Ready","",IFERROR(IF(D99="Entered",E99,S99*F99*SQRT(C99)),""))</f>
        <v/>
      </c>
      <c r="U99" s="8">
        <f>IF(R99&lt;&gt;"Ready","",IFERROR(B99*365,""))</f>
        <v/>
      </c>
      <c r="V99" s="8">
        <f>IF(R99&lt;&gt;"Ready","",IFERROR(IF(H99="Entered",I99,IF(H99="Review",B99*L99,IF(U99=0,0,SQRT(2*U99*J99/K99)))),""))</f>
        <v/>
      </c>
      <c r="W99" s="8">
        <f>IF(R99&lt;&gt;"Ready","",IFERROR(B99*C99+T99,""))</f>
        <v/>
      </c>
      <c r="X99" s="8">
        <f>IF(R99&lt;&gt;"Ready","",IFERROR(W99+V99,""))</f>
        <v/>
      </c>
      <c r="Y99" s="8">
        <f>IF(R99&lt;&gt;"Ready","",IFERROR(M99+N(N99)-N(O99),""))</f>
        <v/>
      </c>
      <c r="Z99" s="8">
        <f>IF(R99&lt;&gt;"Ready","",IFERROR(IF(OR(Y99&lt;=W99,Y99-W99&lt;=MIN(8.881784197001252E-16*MAX(ABS(Y99),ABS(W99)),1E-9)),"Yes","No"),""))</f>
        <v/>
      </c>
      <c r="AA99" s="8">
        <f>IF(R99&lt;&gt;"Ready","",IFERROR(IF(AND(Z99="Yes",NOT(OR(X99&lt;=Y99,X99-Y99&lt;=MIN(8.881784197001252E-16*MAX(ABS(X99),ABS(Y99)),1E-9)))),MAX(0,X99-Y99),0),""))</f>
        <v/>
      </c>
      <c r="AB99" s="8">
        <f>IF(R99&lt;&gt;"Ready","",IFERROR(IF(AA99&gt;0,IF(N(Q99)&gt;0,IF(ABS(AD99-ROUND(AD99,0))&lt;=MIN(8.881784197001252E-16*AD99,1E-9),ROUND(AD99,0),ROUNDUP(AD99,0))*Q99,MAX(AA99,N(P99))),0),""))</f>
        <v/>
      </c>
      <c r="AC99" s="8">
        <f>IF(R99&lt;&gt;"Ready","",IFERROR(Y99+AB99,""))</f>
        <v/>
      </c>
      <c r="AD99" s="8">
        <f>IF(R99&lt;&gt;"Ready","",IFERROR(IF(N(Q99)&gt;0,MAX(AA99,N(P99))/Q99,""),""))</f>
        <v/>
      </c>
    </row>
    <row r="100">
      <c r="A100" s="6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7" t="n"/>
      <c r="N100" s="7" t="n"/>
      <c r="O100" s="7" t="n"/>
      <c r="P100" s="7" t="n"/>
      <c r="Q100" s="7" t="n"/>
      <c r="R100" s="8">
        <f>IF(COUNTA(A100:Q100)=0,"",IF(TRIM(A100&amp;"")="","Item required",IFERROR(IF(NOT(AND(COUNT(B100:C100,M100)=3,MIN(B100:C100,M100)&gt;=0,COUNT(N100:Q100)=COUNTA(N100:Q100),MIN(N100:Q100)&gt;=0)),"Enter nonnegative numbers for demand, days and stock",IF(NOT(OR(AND(D100="Entered",COUNT(E100)=1,E100&gt;=0,COUNTA(F100:G100)=0),AND(D100="Statistical",E100="",COUNT(F100:G100)=2,F100&gt;=0,G100&gt;=50,G100&lt;=99.9))),"Choose entered safety OR sigma and service (50-99.9%)",IF(NOT(OR(AND(H100="Entered",COUNT(I100)=1,I100&gt;=0,COUNTA(J100:L100)=0),AND(H100="EOQ",I100="",L100="",COUNT(J100:K100)=2,MIN(J100:K100)&gt;0),AND(H100="Review",COUNT(L100)=1,L100&gt;=0,COUNTA(I100:K100)=0))),"Choose one quantity basis; EOQ costs must be positive",IF(IF(H100="EOQ",IF(B100=0,TRUE,SQRT(2*(B100*365)*J100/K100)&gt;0),TRUE),"Ready","Calculated EOQ outside numeric range; rescale")))),"Check inputs / numeric range")))</f>
        <v/>
      </c>
      <c r="S100" s="8">
        <f>IF(R100&lt;&gt;"Ready","",IFERROR(IF(D100="Statistical",IF(G100=50,0,MAX(0,_xlfn.NORM.S.INV(G100/100))),""),""))</f>
        <v/>
      </c>
      <c r="T100" s="8">
        <f>IF(R100&lt;&gt;"Ready","",IFERROR(IF(D100="Entered",E100,S100*F100*SQRT(C100)),""))</f>
        <v/>
      </c>
      <c r="U100" s="8">
        <f>IF(R100&lt;&gt;"Ready","",IFERROR(B100*365,""))</f>
        <v/>
      </c>
      <c r="V100" s="8">
        <f>IF(R100&lt;&gt;"Ready","",IFERROR(IF(H100="Entered",I100,IF(H100="Review",B100*L100,IF(U100=0,0,SQRT(2*U100*J100/K100)))),""))</f>
        <v/>
      </c>
      <c r="W100" s="8">
        <f>IF(R100&lt;&gt;"Ready","",IFERROR(B100*C100+T100,""))</f>
        <v/>
      </c>
      <c r="X100" s="8">
        <f>IF(R100&lt;&gt;"Ready","",IFERROR(W100+V100,""))</f>
        <v/>
      </c>
      <c r="Y100" s="8">
        <f>IF(R100&lt;&gt;"Ready","",IFERROR(M100+N(N100)-N(O100),""))</f>
        <v/>
      </c>
      <c r="Z100" s="8">
        <f>IF(R100&lt;&gt;"Ready","",IFERROR(IF(OR(Y100&lt;=W100,Y100-W100&lt;=MIN(8.881784197001252E-16*MAX(ABS(Y100),ABS(W100)),1E-9)),"Yes","No"),""))</f>
        <v/>
      </c>
      <c r="AA100" s="8">
        <f>IF(R100&lt;&gt;"Ready","",IFERROR(IF(AND(Z100="Yes",NOT(OR(X100&lt;=Y100,X100-Y100&lt;=MIN(8.881784197001252E-16*MAX(ABS(X100),ABS(Y100)),1E-9)))),MAX(0,X100-Y100),0),""))</f>
        <v/>
      </c>
      <c r="AB100" s="8">
        <f>IF(R100&lt;&gt;"Ready","",IFERROR(IF(AA100&gt;0,IF(N(Q100)&gt;0,IF(ABS(AD100-ROUND(AD100,0))&lt;=MIN(8.881784197001252E-16*AD100,1E-9),ROUND(AD100,0),ROUNDUP(AD100,0))*Q100,MAX(AA100,N(P100))),0),""))</f>
        <v/>
      </c>
      <c r="AC100" s="8">
        <f>IF(R100&lt;&gt;"Ready","",IFERROR(Y100+AB100,""))</f>
        <v/>
      </c>
      <c r="AD100" s="8">
        <f>IF(R100&lt;&gt;"Ready","",IFERROR(IF(N(Q100)&gt;0,MAX(AA100,N(P100))/Q100,""),""))</f>
        <v/>
      </c>
    </row>
    <row r="101">
      <c r="A101" s="6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  <c r="N101" s="7" t="n"/>
      <c r="O101" s="7" t="n"/>
      <c r="P101" s="7" t="n"/>
      <c r="Q101" s="7" t="n"/>
      <c r="R101" s="8">
        <f>IF(COUNTA(A101:Q101)=0,"",IF(TRIM(A101&amp;"")="","Item required",IFERROR(IF(NOT(AND(COUNT(B101:C101,M101)=3,MIN(B101:C101,M101)&gt;=0,COUNT(N101:Q101)=COUNTA(N101:Q101),MIN(N101:Q101)&gt;=0)),"Enter nonnegative numbers for demand, days and stock",IF(NOT(OR(AND(D101="Entered",COUNT(E101)=1,E101&gt;=0,COUNTA(F101:G101)=0),AND(D101="Statistical",E101="",COUNT(F101:G101)=2,F101&gt;=0,G101&gt;=50,G101&lt;=99.9))),"Choose entered safety OR sigma and service (50-99.9%)",IF(NOT(OR(AND(H101="Entered",COUNT(I101)=1,I101&gt;=0,COUNTA(J101:L101)=0),AND(H101="EOQ",I101="",L101="",COUNT(J101:K101)=2,MIN(J101:K101)&gt;0),AND(H101="Review",COUNT(L101)=1,L101&gt;=0,COUNTA(I101:K101)=0))),"Choose one quantity basis; EOQ costs must be positive",IF(IF(H101="EOQ",IF(B101=0,TRUE,SQRT(2*(B101*365)*J101/K101)&gt;0),TRUE),"Ready","Calculated EOQ outside numeric range; rescale")))),"Check inputs / numeric range")))</f>
        <v/>
      </c>
      <c r="S101" s="8">
        <f>IF(R101&lt;&gt;"Ready","",IFERROR(IF(D101="Statistical",IF(G101=50,0,MAX(0,_xlfn.NORM.S.INV(G101/100))),""),""))</f>
        <v/>
      </c>
      <c r="T101" s="8">
        <f>IF(R101&lt;&gt;"Ready","",IFERROR(IF(D101="Entered",E101,S101*F101*SQRT(C101)),""))</f>
        <v/>
      </c>
      <c r="U101" s="8">
        <f>IF(R101&lt;&gt;"Ready","",IFERROR(B101*365,""))</f>
        <v/>
      </c>
      <c r="V101" s="8">
        <f>IF(R101&lt;&gt;"Ready","",IFERROR(IF(H101="Entered",I101,IF(H101="Review",B101*L101,IF(U101=0,0,SQRT(2*U101*J101/K101)))),""))</f>
        <v/>
      </c>
      <c r="W101" s="8">
        <f>IF(R101&lt;&gt;"Ready","",IFERROR(B101*C101+T101,""))</f>
        <v/>
      </c>
      <c r="X101" s="8">
        <f>IF(R101&lt;&gt;"Ready","",IFERROR(W101+V101,""))</f>
        <v/>
      </c>
      <c r="Y101" s="8">
        <f>IF(R101&lt;&gt;"Ready","",IFERROR(M101+N(N101)-N(O101),""))</f>
        <v/>
      </c>
      <c r="Z101" s="8">
        <f>IF(R101&lt;&gt;"Ready","",IFERROR(IF(OR(Y101&lt;=W101,Y101-W101&lt;=MIN(8.881784197001252E-16*MAX(ABS(Y101),ABS(W101)),1E-9)),"Yes","No"),""))</f>
        <v/>
      </c>
      <c r="AA101" s="8">
        <f>IF(R101&lt;&gt;"Ready","",IFERROR(IF(AND(Z101="Yes",NOT(OR(X101&lt;=Y101,X101-Y101&lt;=MIN(8.881784197001252E-16*MAX(ABS(X101),ABS(Y101)),1E-9)))),MAX(0,X101-Y101),0),""))</f>
        <v/>
      </c>
      <c r="AB101" s="8">
        <f>IF(R101&lt;&gt;"Ready","",IFERROR(IF(AA101&gt;0,IF(N(Q101)&gt;0,IF(ABS(AD101-ROUND(AD101,0))&lt;=MIN(8.881784197001252E-16*AD101,1E-9),ROUND(AD101,0),ROUNDUP(AD101,0))*Q101,MAX(AA101,N(P101))),0),""))</f>
        <v/>
      </c>
      <c r="AC101" s="8">
        <f>IF(R101&lt;&gt;"Ready","",IFERROR(Y101+AB101,""))</f>
        <v/>
      </c>
      <c r="AD101" s="8">
        <f>IF(R101&lt;&gt;"Ready","",IFERROR(IF(N(Q101)&gt;0,MAX(AA101,N(P101))/Q101,""),""))</f>
        <v/>
      </c>
    </row>
    <row r="102">
      <c r="A102" s="6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7" t="n"/>
      <c r="N102" s="7" t="n"/>
      <c r="O102" s="7" t="n"/>
      <c r="P102" s="7" t="n"/>
      <c r="Q102" s="7" t="n"/>
      <c r="R102" s="8">
        <f>IF(COUNTA(A102:Q102)=0,"",IF(TRIM(A102&amp;"")="","Item required",IFERROR(IF(NOT(AND(COUNT(B102:C102,M102)=3,MIN(B102:C102,M102)&gt;=0,COUNT(N102:Q102)=COUNTA(N102:Q102),MIN(N102:Q102)&gt;=0)),"Enter nonnegative numbers for demand, days and stock",IF(NOT(OR(AND(D102="Entered",COUNT(E102)=1,E102&gt;=0,COUNTA(F102:G102)=0),AND(D102="Statistical",E102="",COUNT(F102:G102)=2,F102&gt;=0,G102&gt;=50,G102&lt;=99.9))),"Choose entered safety OR sigma and service (50-99.9%)",IF(NOT(OR(AND(H102="Entered",COUNT(I102)=1,I102&gt;=0,COUNTA(J102:L102)=0),AND(H102="EOQ",I102="",L102="",COUNT(J102:K102)=2,MIN(J102:K102)&gt;0),AND(H102="Review",COUNT(L102)=1,L102&gt;=0,COUNTA(I102:K102)=0))),"Choose one quantity basis; EOQ costs must be positive",IF(IF(H102="EOQ",IF(B102=0,TRUE,SQRT(2*(B102*365)*J102/K102)&gt;0),TRUE),"Ready","Calculated EOQ outside numeric range; rescale")))),"Check inputs / numeric range")))</f>
        <v/>
      </c>
      <c r="S102" s="8">
        <f>IF(R102&lt;&gt;"Ready","",IFERROR(IF(D102="Statistical",IF(G102=50,0,MAX(0,_xlfn.NORM.S.INV(G102/100))),""),""))</f>
        <v/>
      </c>
      <c r="T102" s="8">
        <f>IF(R102&lt;&gt;"Ready","",IFERROR(IF(D102="Entered",E102,S102*F102*SQRT(C102)),""))</f>
        <v/>
      </c>
      <c r="U102" s="8">
        <f>IF(R102&lt;&gt;"Ready","",IFERROR(B102*365,""))</f>
        <v/>
      </c>
      <c r="V102" s="8">
        <f>IF(R102&lt;&gt;"Ready","",IFERROR(IF(H102="Entered",I102,IF(H102="Review",B102*L102,IF(U102=0,0,SQRT(2*U102*J102/K102)))),""))</f>
        <v/>
      </c>
      <c r="W102" s="8">
        <f>IF(R102&lt;&gt;"Ready","",IFERROR(B102*C102+T102,""))</f>
        <v/>
      </c>
      <c r="X102" s="8">
        <f>IF(R102&lt;&gt;"Ready","",IFERROR(W102+V102,""))</f>
        <v/>
      </c>
      <c r="Y102" s="8">
        <f>IF(R102&lt;&gt;"Ready","",IFERROR(M102+N(N102)-N(O102),""))</f>
        <v/>
      </c>
      <c r="Z102" s="8">
        <f>IF(R102&lt;&gt;"Ready","",IFERROR(IF(OR(Y102&lt;=W102,Y102-W102&lt;=MIN(8.881784197001252E-16*MAX(ABS(Y102),ABS(W102)),1E-9)),"Yes","No"),""))</f>
        <v/>
      </c>
      <c r="AA102" s="8">
        <f>IF(R102&lt;&gt;"Ready","",IFERROR(IF(AND(Z102="Yes",NOT(OR(X102&lt;=Y102,X102-Y102&lt;=MIN(8.881784197001252E-16*MAX(ABS(X102),ABS(Y102)),1E-9)))),MAX(0,X102-Y102),0),""))</f>
        <v/>
      </c>
      <c r="AB102" s="8">
        <f>IF(R102&lt;&gt;"Ready","",IFERROR(IF(AA102&gt;0,IF(N(Q102)&gt;0,IF(ABS(AD102-ROUND(AD102,0))&lt;=MIN(8.881784197001252E-16*AD102,1E-9),ROUND(AD102,0),ROUNDUP(AD102,0))*Q102,MAX(AA102,N(P102))),0),""))</f>
        <v/>
      </c>
      <c r="AC102" s="8">
        <f>IF(R102&lt;&gt;"Ready","",IFERROR(Y102+AB102,""))</f>
        <v/>
      </c>
      <c r="AD102" s="8">
        <f>IF(R102&lt;&gt;"Ready","",IFERROR(IF(N(Q102)&gt;0,MAX(AA102,N(P102))/Q102,""),""))</f>
        <v/>
      </c>
    </row>
    <row r="103">
      <c r="A103" s="6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7" t="n"/>
      <c r="O103" s="7" t="n"/>
      <c r="P103" s="7" t="n"/>
      <c r="Q103" s="7" t="n"/>
      <c r="R103" s="8">
        <f>IF(COUNTA(A103:Q103)=0,"",IF(TRIM(A103&amp;"")="","Item required",IFERROR(IF(NOT(AND(COUNT(B103:C103,M103)=3,MIN(B103:C103,M103)&gt;=0,COUNT(N103:Q103)=COUNTA(N103:Q103),MIN(N103:Q103)&gt;=0)),"Enter nonnegative numbers for demand, days and stock",IF(NOT(OR(AND(D103="Entered",COUNT(E103)=1,E103&gt;=0,COUNTA(F103:G103)=0),AND(D103="Statistical",E103="",COUNT(F103:G103)=2,F103&gt;=0,G103&gt;=50,G103&lt;=99.9))),"Choose entered safety OR sigma and service (50-99.9%)",IF(NOT(OR(AND(H103="Entered",COUNT(I103)=1,I103&gt;=0,COUNTA(J103:L103)=0),AND(H103="EOQ",I103="",L103="",COUNT(J103:K103)=2,MIN(J103:K103)&gt;0),AND(H103="Review",COUNT(L103)=1,L103&gt;=0,COUNTA(I103:K103)=0))),"Choose one quantity basis; EOQ costs must be positive",IF(IF(H103="EOQ",IF(B103=0,TRUE,SQRT(2*(B103*365)*J103/K103)&gt;0),TRUE),"Ready","Calculated EOQ outside numeric range; rescale")))),"Check inputs / numeric range")))</f>
        <v/>
      </c>
      <c r="S103" s="8">
        <f>IF(R103&lt;&gt;"Ready","",IFERROR(IF(D103="Statistical",IF(G103=50,0,MAX(0,_xlfn.NORM.S.INV(G103/100))),""),""))</f>
        <v/>
      </c>
      <c r="T103" s="8">
        <f>IF(R103&lt;&gt;"Ready","",IFERROR(IF(D103="Entered",E103,S103*F103*SQRT(C103)),""))</f>
        <v/>
      </c>
      <c r="U103" s="8">
        <f>IF(R103&lt;&gt;"Ready","",IFERROR(B103*365,""))</f>
        <v/>
      </c>
      <c r="V103" s="8">
        <f>IF(R103&lt;&gt;"Ready","",IFERROR(IF(H103="Entered",I103,IF(H103="Review",B103*L103,IF(U103=0,0,SQRT(2*U103*J103/K103)))),""))</f>
        <v/>
      </c>
      <c r="W103" s="8">
        <f>IF(R103&lt;&gt;"Ready","",IFERROR(B103*C103+T103,""))</f>
        <v/>
      </c>
      <c r="X103" s="8">
        <f>IF(R103&lt;&gt;"Ready","",IFERROR(W103+V103,""))</f>
        <v/>
      </c>
      <c r="Y103" s="8">
        <f>IF(R103&lt;&gt;"Ready","",IFERROR(M103+N(N103)-N(O103),""))</f>
        <v/>
      </c>
      <c r="Z103" s="8">
        <f>IF(R103&lt;&gt;"Ready","",IFERROR(IF(OR(Y103&lt;=W103,Y103-W103&lt;=MIN(8.881784197001252E-16*MAX(ABS(Y103),ABS(W103)),1E-9)),"Yes","No"),""))</f>
        <v/>
      </c>
      <c r="AA103" s="8">
        <f>IF(R103&lt;&gt;"Ready","",IFERROR(IF(AND(Z103="Yes",NOT(OR(X103&lt;=Y103,X103-Y103&lt;=MIN(8.881784197001252E-16*MAX(ABS(X103),ABS(Y103)),1E-9)))),MAX(0,X103-Y103),0),""))</f>
        <v/>
      </c>
      <c r="AB103" s="8">
        <f>IF(R103&lt;&gt;"Ready","",IFERROR(IF(AA103&gt;0,IF(N(Q103)&gt;0,IF(ABS(AD103-ROUND(AD103,0))&lt;=MIN(8.881784197001252E-16*AD103,1E-9),ROUND(AD103,0),ROUNDUP(AD103,0))*Q103,MAX(AA103,N(P103))),0),""))</f>
        <v/>
      </c>
      <c r="AC103" s="8">
        <f>IF(R103&lt;&gt;"Ready","",IFERROR(Y103+AB103,""))</f>
        <v/>
      </c>
      <c r="AD103" s="8">
        <f>IF(R103&lt;&gt;"Ready","",IFERROR(IF(N(Q103)&gt;0,MAX(AA103,N(P103))/Q103,""),""))</f>
        <v/>
      </c>
    </row>
    <row r="104">
      <c r="A104" s="6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7" t="n"/>
      <c r="N104" s="7" t="n"/>
      <c r="O104" s="7" t="n"/>
      <c r="P104" s="7" t="n"/>
      <c r="Q104" s="7" t="n"/>
      <c r="R104" s="8">
        <f>IF(COUNTA(A104:Q104)=0,"",IF(TRIM(A104&amp;"")="","Item required",IFERROR(IF(NOT(AND(COUNT(B104:C104,M104)=3,MIN(B104:C104,M104)&gt;=0,COUNT(N104:Q104)=COUNTA(N104:Q104),MIN(N104:Q104)&gt;=0)),"Enter nonnegative numbers for demand, days and stock",IF(NOT(OR(AND(D104="Entered",COUNT(E104)=1,E104&gt;=0,COUNTA(F104:G104)=0),AND(D104="Statistical",E104="",COUNT(F104:G104)=2,F104&gt;=0,G104&gt;=50,G104&lt;=99.9))),"Choose entered safety OR sigma and service (50-99.9%)",IF(NOT(OR(AND(H104="Entered",COUNT(I104)=1,I104&gt;=0,COUNTA(J104:L104)=0),AND(H104="EOQ",I104="",L104="",COUNT(J104:K104)=2,MIN(J104:K104)&gt;0),AND(H104="Review",COUNT(L104)=1,L104&gt;=0,COUNTA(I104:K104)=0))),"Choose one quantity basis; EOQ costs must be positive",IF(IF(H104="EOQ",IF(B104=0,TRUE,SQRT(2*(B104*365)*J104/K104)&gt;0),TRUE),"Ready","Calculated EOQ outside numeric range; rescale")))),"Check inputs / numeric range")))</f>
        <v/>
      </c>
      <c r="S104" s="8">
        <f>IF(R104&lt;&gt;"Ready","",IFERROR(IF(D104="Statistical",IF(G104=50,0,MAX(0,_xlfn.NORM.S.INV(G104/100))),""),""))</f>
        <v/>
      </c>
      <c r="T104" s="8">
        <f>IF(R104&lt;&gt;"Ready","",IFERROR(IF(D104="Entered",E104,S104*F104*SQRT(C104)),""))</f>
        <v/>
      </c>
      <c r="U104" s="8">
        <f>IF(R104&lt;&gt;"Ready","",IFERROR(B104*365,""))</f>
        <v/>
      </c>
      <c r="V104" s="8">
        <f>IF(R104&lt;&gt;"Ready","",IFERROR(IF(H104="Entered",I104,IF(H104="Review",B104*L104,IF(U104=0,0,SQRT(2*U104*J104/K104)))),""))</f>
        <v/>
      </c>
      <c r="W104" s="8">
        <f>IF(R104&lt;&gt;"Ready","",IFERROR(B104*C104+T104,""))</f>
        <v/>
      </c>
      <c r="X104" s="8">
        <f>IF(R104&lt;&gt;"Ready","",IFERROR(W104+V104,""))</f>
        <v/>
      </c>
      <c r="Y104" s="8">
        <f>IF(R104&lt;&gt;"Ready","",IFERROR(M104+N(N104)-N(O104),""))</f>
        <v/>
      </c>
      <c r="Z104" s="8">
        <f>IF(R104&lt;&gt;"Ready","",IFERROR(IF(OR(Y104&lt;=W104,Y104-W104&lt;=MIN(8.881784197001252E-16*MAX(ABS(Y104),ABS(W104)),1E-9)),"Yes","No"),""))</f>
        <v/>
      </c>
      <c r="AA104" s="8">
        <f>IF(R104&lt;&gt;"Ready","",IFERROR(IF(AND(Z104="Yes",NOT(OR(X104&lt;=Y104,X104-Y104&lt;=MIN(8.881784197001252E-16*MAX(ABS(X104),ABS(Y104)),1E-9)))),MAX(0,X104-Y104),0),""))</f>
        <v/>
      </c>
      <c r="AB104" s="8">
        <f>IF(R104&lt;&gt;"Ready","",IFERROR(IF(AA104&gt;0,IF(N(Q104)&gt;0,IF(ABS(AD104-ROUND(AD104,0))&lt;=MIN(8.881784197001252E-16*AD104,1E-9),ROUND(AD104,0),ROUNDUP(AD104,0))*Q104,MAX(AA104,N(P104))),0),""))</f>
        <v/>
      </c>
      <c r="AC104" s="8">
        <f>IF(R104&lt;&gt;"Ready","",IFERROR(Y104+AB104,""))</f>
        <v/>
      </c>
      <c r="AD104" s="8">
        <f>IF(R104&lt;&gt;"Ready","",IFERROR(IF(N(Q104)&gt;0,MAX(AA104,N(P104))/Q104,""),""))</f>
        <v/>
      </c>
    </row>
    <row r="105">
      <c r="A105" s="6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  <c r="N105" s="7" t="n"/>
      <c r="O105" s="7" t="n"/>
      <c r="P105" s="7" t="n"/>
      <c r="Q105" s="7" t="n"/>
      <c r="R105" s="8">
        <f>IF(COUNTA(A105:Q105)=0,"",IF(TRIM(A105&amp;"")="","Item required",IFERROR(IF(NOT(AND(COUNT(B105:C105,M105)=3,MIN(B105:C105,M105)&gt;=0,COUNT(N105:Q105)=COUNTA(N105:Q105),MIN(N105:Q105)&gt;=0)),"Enter nonnegative numbers for demand, days and stock",IF(NOT(OR(AND(D105="Entered",COUNT(E105)=1,E105&gt;=0,COUNTA(F105:G105)=0),AND(D105="Statistical",E105="",COUNT(F105:G105)=2,F105&gt;=0,G105&gt;=50,G105&lt;=99.9))),"Choose entered safety OR sigma and service (50-99.9%)",IF(NOT(OR(AND(H105="Entered",COUNT(I105)=1,I105&gt;=0,COUNTA(J105:L105)=0),AND(H105="EOQ",I105="",L105="",COUNT(J105:K105)=2,MIN(J105:K105)&gt;0),AND(H105="Review",COUNT(L105)=1,L105&gt;=0,COUNTA(I105:K105)=0))),"Choose one quantity basis; EOQ costs must be positive",IF(IF(H105="EOQ",IF(B105=0,TRUE,SQRT(2*(B105*365)*J105/K105)&gt;0),TRUE),"Ready","Calculated EOQ outside numeric range; rescale")))),"Check inputs / numeric range")))</f>
        <v/>
      </c>
      <c r="S105" s="8">
        <f>IF(R105&lt;&gt;"Ready","",IFERROR(IF(D105="Statistical",IF(G105=50,0,MAX(0,_xlfn.NORM.S.INV(G105/100))),""),""))</f>
        <v/>
      </c>
      <c r="T105" s="8">
        <f>IF(R105&lt;&gt;"Ready","",IFERROR(IF(D105="Entered",E105,S105*F105*SQRT(C105)),""))</f>
        <v/>
      </c>
      <c r="U105" s="8">
        <f>IF(R105&lt;&gt;"Ready","",IFERROR(B105*365,""))</f>
        <v/>
      </c>
      <c r="V105" s="8">
        <f>IF(R105&lt;&gt;"Ready","",IFERROR(IF(H105="Entered",I105,IF(H105="Review",B105*L105,IF(U105=0,0,SQRT(2*U105*J105/K105)))),""))</f>
        <v/>
      </c>
      <c r="W105" s="8">
        <f>IF(R105&lt;&gt;"Ready","",IFERROR(B105*C105+T105,""))</f>
        <v/>
      </c>
      <c r="X105" s="8">
        <f>IF(R105&lt;&gt;"Ready","",IFERROR(W105+V105,""))</f>
        <v/>
      </c>
      <c r="Y105" s="8">
        <f>IF(R105&lt;&gt;"Ready","",IFERROR(M105+N(N105)-N(O105),""))</f>
        <v/>
      </c>
      <c r="Z105" s="8">
        <f>IF(R105&lt;&gt;"Ready","",IFERROR(IF(OR(Y105&lt;=W105,Y105-W105&lt;=MIN(8.881784197001252E-16*MAX(ABS(Y105),ABS(W105)),1E-9)),"Yes","No"),""))</f>
        <v/>
      </c>
      <c r="AA105" s="8">
        <f>IF(R105&lt;&gt;"Ready","",IFERROR(IF(AND(Z105="Yes",NOT(OR(X105&lt;=Y105,X105-Y105&lt;=MIN(8.881784197001252E-16*MAX(ABS(X105),ABS(Y105)),1E-9)))),MAX(0,X105-Y105),0),""))</f>
        <v/>
      </c>
      <c r="AB105" s="8">
        <f>IF(R105&lt;&gt;"Ready","",IFERROR(IF(AA105&gt;0,IF(N(Q105)&gt;0,IF(ABS(AD105-ROUND(AD105,0))&lt;=MIN(8.881784197001252E-16*AD105,1E-9),ROUND(AD105,0),ROUNDUP(AD105,0))*Q105,MAX(AA105,N(P105))),0),""))</f>
        <v/>
      </c>
      <c r="AC105" s="8">
        <f>IF(R105&lt;&gt;"Ready","",IFERROR(Y105+AB105,""))</f>
        <v/>
      </c>
      <c r="AD105" s="8">
        <f>IF(R105&lt;&gt;"Ready","",IFERROR(IF(N(Q105)&gt;0,MAX(AA105,N(P105))/Q105,""),""))</f>
        <v/>
      </c>
    </row>
    <row r="106">
      <c r="A106" s="6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7" t="n"/>
      <c r="N106" s="7" t="n"/>
      <c r="O106" s="7" t="n"/>
      <c r="P106" s="7" t="n"/>
      <c r="Q106" s="7" t="n"/>
      <c r="R106" s="8">
        <f>IF(COUNTA(A106:Q106)=0,"",IF(TRIM(A106&amp;"")="","Item required",IFERROR(IF(NOT(AND(COUNT(B106:C106,M106)=3,MIN(B106:C106,M106)&gt;=0,COUNT(N106:Q106)=COUNTA(N106:Q106),MIN(N106:Q106)&gt;=0)),"Enter nonnegative numbers for demand, days and stock",IF(NOT(OR(AND(D106="Entered",COUNT(E106)=1,E106&gt;=0,COUNTA(F106:G106)=0),AND(D106="Statistical",E106="",COUNT(F106:G106)=2,F106&gt;=0,G106&gt;=50,G106&lt;=99.9))),"Choose entered safety OR sigma and service (50-99.9%)",IF(NOT(OR(AND(H106="Entered",COUNT(I106)=1,I106&gt;=0,COUNTA(J106:L106)=0),AND(H106="EOQ",I106="",L106="",COUNT(J106:K106)=2,MIN(J106:K106)&gt;0),AND(H106="Review",COUNT(L106)=1,L106&gt;=0,COUNTA(I106:K106)=0))),"Choose one quantity basis; EOQ costs must be positive",IF(IF(H106="EOQ",IF(B106=0,TRUE,SQRT(2*(B106*365)*J106/K106)&gt;0),TRUE),"Ready","Calculated EOQ outside numeric range; rescale")))),"Check inputs / numeric range")))</f>
        <v/>
      </c>
      <c r="S106" s="8">
        <f>IF(R106&lt;&gt;"Ready","",IFERROR(IF(D106="Statistical",IF(G106=50,0,MAX(0,_xlfn.NORM.S.INV(G106/100))),""),""))</f>
        <v/>
      </c>
      <c r="T106" s="8">
        <f>IF(R106&lt;&gt;"Ready","",IFERROR(IF(D106="Entered",E106,S106*F106*SQRT(C106)),""))</f>
        <v/>
      </c>
      <c r="U106" s="8">
        <f>IF(R106&lt;&gt;"Ready","",IFERROR(B106*365,""))</f>
        <v/>
      </c>
      <c r="V106" s="8">
        <f>IF(R106&lt;&gt;"Ready","",IFERROR(IF(H106="Entered",I106,IF(H106="Review",B106*L106,IF(U106=0,0,SQRT(2*U106*J106/K106)))),""))</f>
        <v/>
      </c>
      <c r="W106" s="8">
        <f>IF(R106&lt;&gt;"Ready","",IFERROR(B106*C106+T106,""))</f>
        <v/>
      </c>
      <c r="X106" s="8">
        <f>IF(R106&lt;&gt;"Ready","",IFERROR(W106+V106,""))</f>
        <v/>
      </c>
      <c r="Y106" s="8">
        <f>IF(R106&lt;&gt;"Ready","",IFERROR(M106+N(N106)-N(O106),""))</f>
        <v/>
      </c>
      <c r="Z106" s="8">
        <f>IF(R106&lt;&gt;"Ready","",IFERROR(IF(OR(Y106&lt;=W106,Y106-W106&lt;=MIN(8.881784197001252E-16*MAX(ABS(Y106),ABS(W106)),1E-9)),"Yes","No"),""))</f>
        <v/>
      </c>
      <c r="AA106" s="8">
        <f>IF(R106&lt;&gt;"Ready","",IFERROR(IF(AND(Z106="Yes",NOT(OR(X106&lt;=Y106,X106-Y106&lt;=MIN(8.881784197001252E-16*MAX(ABS(X106),ABS(Y106)),1E-9)))),MAX(0,X106-Y106),0),""))</f>
        <v/>
      </c>
      <c r="AB106" s="8">
        <f>IF(R106&lt;&gt;"Ready","",IFERROR(IF(AA106&gt;0,IF(N(Q106)&gt;0,IF(ABS(AD106-ROUND(AD106,0))&lt;=MIN(8.881784197001252E-16*AD106,1E-9),ROUND(AD106,0),ROUNDUP(AD106,0))*Q106,MAX(AA106,N(P106))),0),""))</f>
        <v/>
      </c>
      <c r="AC106" s="8">
        <f>IF(R106&lt;&gt;"Ready","",IFERROR(Y106+AB106,""))</f>
        <v/>
      </c>
      <c r="AD106" s="8">
        <f>IF(R106&lt;&gt;"Ready","",IFERROR(IF(N(Q106)&gt;0,MAX(AA106,N(P106))/Q106,""),""))</f>
        <v/>
      </c>
    </row>
    <row r="107">
      <c r="A107" s="6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  <c r="N107" s="7" t="n"/>
      <c r="O107" s="7" t="n"/>
      <c r="P107" s="7" t="n"/>
      <c r="Q107" s="7" t="n"/>
      <c r="R107" s="8">
        <f>IF(COUNTA(A107:Q107)=0,"",IF(TRIM(A107&amp;"")="","Item required",IFERROR(IF(NOT(AND(COUNT(B107:C107,M107)=3,MIN(B107:C107,M107)&gt;=0,COUNT(N107:Q107)=COUNTA(N107:Q107),MIN(N107:Q107)&gt;=0)),"Enter nonnegative numbers for demand, days and stock",IF(NOT(OR(AND(D107="Entered",COUNT(E107)=1,E107&gt;=0,COUNTA(F107:G107)=0),AND(D107="Statistical",E107="",COUNT(F107:G107)=2,F107&gt;=0,G107&gt;=50,G107&lt;=99.9))),"Choose entered safety OR sigma and service (50-99.9%)",IF(NOT(OR(AND(H107="Entered",COUNT(I107)=1,I107&gt;=0,COUNTA(J107:L107)=0),AND(H107="EOQ",I107="",L107="",COUNT(J107:K107)=2,MIN(J107:K107)&gt;0),AND(H107="Review",COUNT(L107)=1,L107&gt;=0,COUNTA(I107:K107)=0))),"Choose one quantity basis; EOQ costs must be positive",IF(IF(H107="EOQ",IF(B107=0,TRUE,SQRT(2*(B107*365)*J107/K107)&gt;0),TRUE),"Ready","Calculated EOQ outside numeric range; rescale")))),"Check inputs / numeric range")))</f>
        <v/>
      </c>
      <c r="S107" s="8">
        <f>IF(R107&lt;&gt;"Ready","",IFERROR(IF(D107="Statistical",IF(G107=50,0,MAX(0,_xlfn.NORM.S.INV(G107/100))),""),""))</f>
        <v/>
      </c>
      <c r="T107" s="8">
        <f>IF(R107&lt;&gt;"Ready","",IFERROR(IF(D107="Entered",E107,S107*F107*SQRT(C107)),""))</f>
        <v/>
      </c>
      <c r="U107" s="8">
        <f>IF(R107&lt;&gt;"Ready","",IFERROR(B107*365,""))</f>
        <v/>
      </c>
      <c r="V107" s="8">
        <f>IF(R107&lt;&gt;"Ready","",IFERROR(IF(H107="Entered",I107,IF(H107="Review",B107*L107,IF(U107=0,0,SQRT(2*U107*J107/K107)))),""))</f>
        <v/>
      </c>
      <c r="W107" s="8">
        <f>IF(R107&lt;&gt;"Ready","",IFERROR(B107*C107+T107,""))</f>
        <v/>
      </c>
      <c r="X107" s="8">
        <f>IF(R107&lt;&gt;"Ready","",IFERROR(W107+V107,""))</f>
        <v/>
      </c>
      <c r="Y107" s="8">
        <f>IF(R107&lt;&gt;"Ready","",IFERROR(M107+N(N107)-N(O107),""))</f>
        <v/>
      </c>
      <c r="Z107" s="8">
        <f>IF(R107&lt;&gt;"Ready","",IFERROR(IF(OR(Y107&lt;=W107,Y107-W107&lt;=MIN(8.881784197001252E-16*MAX(ABS(Y107),ABS(W107)),1E-9)),"Yes","No"),""))</f>
        <v/>
      </c>
      <c r="AA107" s="8">
        <f>IF(R107&lt;&gt;"Ready","",IFERROR(IF(AND(Z107="Yes",NOT(OR(X107&lt;=Y107,X107-Y107&lt;=MIN(8.881784197001252E-16*MAX(ABS(X107),ABS(Y107)),1E-9)))),MAX(0,X107-Y107),0),""))</f>
        <v/>
      </c>
      <c r="AB107" s="8">
        <f>IF(R107&lt;&gt;"Ready","",IFERROR(IF(AA107&gt;0,IF(N(Q107)&gt;0,IF(ABS(AD107-ROUND(AD107,0))&lt;=MIN(8.881784197001252E-16*AD107,1E-9),ROUND(AD107,0),ROUNDUP(AD107,0))*Q107,MAX(AA107,N(P107))),0),""))</f>
        <v/>
      </c>
      <c r="AC107" s="8">
        <f>IF(R107&lt;&gt;"Ready","",IFERROR(Y107+AB107,""))</f>
        <v/>
      </c>
      <c r="AD107" s="8">
        <f>IF(R107&lt;&gt;"Ready","",IFERROR(IF(N(Q107)&gt;0,MAX(AA107,N(P107))/Q107,""),""))</f>
        <v/>
      </c>
    </row>
    <row r="108">
      <c r="A108" s="6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7" t="n"/>
      <c r="N108" s="7" t="n"/>
      <c r="O108" s="7" t="n"/>
      <c r="P108" s="7" t="n"/>
      <c r="Q108" s="7" t="n"/>
      <c r="R108" s="8">
        <f>IF(COUNTA(A108:Q108)=0,"",IF(TRIM(A108&amp;"")="","Item required",IFERROR(IF(NOT(AND(COUNT(B108:C108,M108)=3,MIN(B108:C108,M108)&gt;=0,COUNT(N108:Q108)=COUNTA(N108:Q108),MIN(N108:Q108)&gt;=0)),"Enter nonnegative numbers for demand, days and stock",IF(NOT(OR(AND(D108="Entered",COUNT(E108)=1,E108&gt;=0,COUNTA(F108:G108)=0),AND(D108="Statistical",E108="",COUNT(F108:G108)=2,F108&gt;=0,G108&gt;=50,G108&lt;=99.9))),"Choose entered safety OR sigma and service (50-99.9%)",IF(NOT(OR(AND(H108="Entered",COUNT(I108)=1,I108&gt;=0,COUNTA(J108:L108)=0),AND(H108="EOQ",I108="",L108="",COUNT(J108:K108)=2,MIN(J108:K108)&gt;0),AND(H108="Review",COUNT(L108)=1,L108&gt;=0,COUNTA(I108:K108)=0))),"Choose one quantity basis; EOQ costs must be positive",IF(IF(H108="EOQ",IF(B108=0,TRUE,SQRT(2*(B108*365)*J108/K108)&gt;0),TRUE),"Ready","Calculated EOQ outside numeric range; rescale")))),"Check inputs / numeric range")))</f>
        <v/>
      </c>
      <c r="S108" s="8">
        <f>IF(R108&lt;&gt;"Ready","",IFERROR(IF(D108="Statistical",IF(G108=50,0,MAX(0,_xlfn.NORM.S.INV(G108/100))),""),""))</f>
        <v/>
      </c>
      <c r="T108" s="8">
        <f>IF(R108&lt;&gt;"Ready","",IFERROR(IF(D108="Entered",E108,S108*F108*SQRT(C108)),""))</f>
        <v/>
      </c>
      <c r="U108" s="8">
        <f>IF(R108&lt;&gt;"Ready","",IFERROR(B108*365,""))</f>
        <v/>
      </c>
      <c r="V108" s="8">
        <f>IF(R108&lt;&gt;"Ready","",IFERROR(IF(H108="Entered",I108,IF(H108="Review",B108*L108,IF(U108=0,0,SQRT(2*U108*J108/K108)))),""))</f>
        <v/>
      </c>
      <c r="W108" s="8">
        <f>IF(R108&lt;&gt;"Ready","",IFERROR(B108*C108+T108,""))</f>
        <v/>
      </c>
      <c r="X108" s="8">
        <f>IF(R108&lt;&gt;"Ready","",IFERROR(W108+V108,""))</f>
        <v/>
      </c>
      <c r="Y108" s="8">
        <f>IF(R108&lt;&gt;"Ready","",IFERROR(M108+N(N108)-N(O108),""))</f>
        <v/>
      </c>
      <c r="Z108" s="8">
        <f>IF(R108&lt;&gt;"Ready","",IFERROR(IF(OR(Y108&lt;=W108,Y108-W108&lt;=MIN(8.881784197001252E-16*MAX(ABS(Y108),ABS(W108)),1E-9)),"Yes","No"),""))</f>
        <v/>
      </c>
      <c r="AA108" s="8">
        <f>IF(R108&lt;&gt;"Ready","",IFERROR(IF(AND(Z108="Yes",NOT(OR(X108&lt;=Y108,X108-Y108&lt;=MIN(8.881784197001252E-16*MAX(ABS(X108),ABS(Y108)),1E-9)))),MAX(0,X108-Y108),0),""))</f>
        <v/>
      </c>
      <c r="AB108" s="8">
        <f>IF(R108&lt;&gt;"Ready","",IFERROR(IF(AA108&gt;0,IF(N(Q108)&gt;0,IF(ABS(AD108-ROUND(AD108,0))&lt;=MIN(8.881784197001252E-16*AD108,1E-9),ROUND(AD108,0),ROUNDUP(AD108,0))*Q108,MAX(AA108,N(P108))),0),""))</f>
        <v/>
      </c>
      <c r="AC108" s="8">
        <f>IF(R108&lt;&gt;"Ready","",IFERROR(Y108+AB108,""))</f>
        <v/>
      </c>
      <c r="AD108" s="8">
        <f>IF(R108&lt;&gt;"Ready","",IFERROR(IF(N(Q108)&gt;0,MAX(AA108,N(P108))/Q108,""),""))</f>
        <v/>
      </c>
    </row>
    <row r="109">
      <c r="A109" s="6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  <c r="N109" s="7" t="n"/>
      <c r="O109" s="7" t="n"/>
      <c r="P109" s="7" t="n"/>
      <c r="Q109" s="7" t="n"/>
      <c r="R109" s="8">
        <f>IF(COUNTA(A109:Q109)=0,"",IF(TRIM(A109&amp;"")="","Item required",IFERROR(IF(NOT(AND(COUNT(B109:C109,M109)=3,MIN(B109:C109,M109)&gt;=0,COUNT(N109:Q109)=COUNTA(N109:Q109),MIN(N109:Q109)&gt;=0)),"Enter nonnegative numbers for demand, days and stock",IF(NOT(OR(AND(D109="Entered",COUNT(E109)=1,E109&gt;=0,COUNTA(F109:G109)=0),AND(D109="Statistical",E109="",COUNT(F109:G109)=2,F109&gt;=0,G109&gt;=50,G109&lt;=99.9))),"Choose entered safety OR sigma and service (50-99.9%)",IF(NOT(OR(AND(H109="Entered",COUNT(I109)=1,I109&gt;=0,COUNTA(J109:L109)=0),AND(H109="EOQ",I109="",L109="",COUNT(J109:K109)=2,MIN(J109:K109)&gt;0),AND(H109="Review",COUNT(L109)=1,L109&gt;=0,COUNTA(I109:K109)=0))),"Choose one quantity basis; EOQ costs must be positive",IF(IF(H109="EOQ",IF(B109=0,TRUE,SQRT(2*(B109*365)*J109/K109)&gt;0),TRUE),"Ready","Calculated EOQ outside numeric range; rescale")))),"Check inputs / numeric range")))</f>
        <v/>
      </c>
      <c r="S109" s="8">
        <f>IF(R109&lt;&gt;"Ready","",IFERROR(IF(D109="Statistical",IF(G109=50,0,MAX(0,_xlfn.NORM.S.INV(G109/100))),""),""))</f>
        <v/>
      </c>
      <c r="T109" s="8">
        <f>IF(R109&lt;&gt;"Ready","",IFERROR(IF(D109="Entered",E109,S109*F109*SQRT(C109)),""))</f>
        <v/>
      </c>
      <c r="U109" s="8">
        <f>IF(R109&lt;&gt;"Ready","",IFERROR(B109*365,""))</f>
        <v/>
      </c>
      <c r="V109" s="8">
        <f>IF(R109&lt;&gt;"Ready","",IFERROR(IF(H109="Entered",I109,IF(H109="Review",B109*L109,IF(U109=0,0,SQRT(2*U109*J109/K109)))),""))</f>
        <v/>
      </c>
      <c r="W109" s="8">
        <f>IF(R109&lt;&gt;"Ready","",IFERROR(B109*C109+T109,""))</f>
        <v/>
      </c>
      <c r="X109" s="8">
        <f>IF(R109&lt;&gt;"Ready","",IFERROR(W109+V109,""))</f>
        <v/>
      </c>
      <c r="Y109" s="8">
        <f>IF(R109&lt;&gt;"Ready","",IFERROR(M109+N(N109)-N(O109),""))</f>
        <v/>
      </c>
      <c r="Z109" s="8">
        <f>IF(R109&lt;&gt;"Ready","",IFERROR(IF(OR(Y109&lt;=W109,Y109-W109&lt;=MIN(8.881784197001252E-16*MAX(ABS(Y109),ABS(W109)),1E-9)),"Yes","No"),""))</f>
        <v/>
      </c>
      <c r="AA109" s="8">
        <f>IF(R109&lt;&gt;"Ready","",IFERROR(IF(AND(Z109="Yes",NOT(OR(X109&lt;=Y109,X109-Y109&lt;=MIN(8.881784197001252E-16*MAX(ABS(X109),ABS(Y109)),1E-9)))),MAX(0,X109-Y109),0),""))</f>
        <v/>
      </c>
      <c r="AB109" s="8">
        <f>IF(R109&lt;&gt;"Ready","",IFERROR(IF(AA109&gt;0,IF(N(Q109)&gt;0,IF(ABS(AD109-ROUND(AD109,0))&lt;=MIN(8.881784197001252E-16*AD109,1E-9),ROUND(AD109,0),ROUNDUP(AD109,0))*Q109,MAX(AA109,N(P109))),0),""))</f>
        <v/>
      </c>
      <c r="AC109" s="8">
        <f>IF(R109&lt;&gt;"Ready","",IFERROR(Y109+AB109,""))</f>
        <v/>
      </c>
      <c r="AD109" s="8">
        <f>IF(R109&lt;&gt;"Ready","",IFERROR(IF(N(Q109)&gt;0,MAX(AA109,N(P109))/Q109,""),""))</f>
        <v/>
      </c>
    </row>
    <row r="110">
      <c r="A110" s="6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7" t="n"/>
      <c r="N110" s="7" t="n"/>
      <c r="O110" s="7" t="n"/>
      <c r="P110" s="7" t="n"/>
      <c r="Q110" s="7" t="n"/>
      <c r="R110" s="8">
        <f>IF(COUNTA(A110:Q110)=0,"",IF(TRIM(A110&amp;"")="","Item required",IFERROR(IF(NOT(AND(COUNT(B110:C110,M110)=3,MIN(B110:C110,M110)&gt;=0,COUNT(N110:Q110)=COUNTA(N110:Q110),MIN(N110:Q110)&gt;=0)),"Enter nonnegative numbers for demand, days and stock",IF(NOT(OR(AND(D110="Entered",COUNT(E110)=1,E110&gt;=0,COUNTA(F110:G110)=0),AND(D110="Statistical",E110="",COUNT(F110:G110)=2,F110&gt;=0,G110&gt;=50,G110&lt;=99.9))),"Choose entered safety OR sigma and service (50-99.9%)",IF(NOT(OR(AND(H110="Entered",COUNT(I110)=1,I110&gt;=0,COUNTA(J110:L110)=0),AND(H110="EOQ",I110="",L110="",COUNT(J110:K110)=2,MIN(J110:K110)&gt;0),AND(H110="Review",COUNT(L110)=1,L110&gt;=0,COUNTA(I110:K110)=0))),"Choose one quantity basis; EOQ costs must be positive",IF(IF(H110="EOQ",IF(B110=0,TRUE,SQRT(2*(B110*365)*J110/K110)&gt;0),TRUE),"Ready","Calculated EOQ outside numeric range; rescale")))),"Check inputs / numeric range")))</f>
        <v/>
      </c>
      <c r="S110" s="8">
        <f>IF(R110&lt;&gt;"Ready","",IFERROR(IF(D110="Statistical",IF(G110=50,0,MAX(0,_xlfn.NORM.S.INV(G110/100))),""),""))</f>
        <v/>
      </c>
      <c r="T110" s="8">
        <f>IF(R110&lt;&gt;"Ready","",IFERROR(IF(D110="Entered",E110,S110*F110*SQRT(C110)),""))</f>
        <v/>
      </c>
      <c r="U110" s="8">
        <f>IF(R110&lt;&gt;"Ready","",IFERROR(B110*365,""))</f>
        <v/>
      </c>
      <c r="V110" s="8">
        <f>IF(R110&lt;&gt;"Ready","",IFERROR(IF(H110="Entered",I110,IF(H110="Review",B110*L110,IF(U110=0,0,SQRT(2*U110*J110/K110)))),""))</f>
        <v/>
      </c>
      <c r="W110" s="8">
        <f>IF(R110&lt;&gt;"Ready","",IFERROR(B110*C110+T110,""))</f>
        <v/>
      </c>
      <c r="X110" s="8">
        <f>IF(R110&lt;&gt;"Ready","",IFERROR(W110+V110,""))</f>
        <v/>
      </c>
      <c r="Y110" s="8">
        <f>IF(R110&lt;&gt;"Ready","",IFERROR(M110+N(N110)-N(O110),""))</f>
        <v/>
      </c>
      <c r="Z110" s="8">
        <f>IF(R110&lt;&gt;"Ready","",IFERROR(IF(OR(Y110&lt;=W110,Y110-W110&lt;=MIN(8.881784197001252E-16*MAX(ABS(Y110),ABS(W110)),1E-9)),"Yes","No"),""))</f>
        <v/>
      </c>
      <c r="AA110" s="8">
        <f>IF(R110&lt;&gt;"Ready","",IFERROR(IF(AND(Z110="Yes",NOT(OR(X110&lt;=Y110,X110-Y110&lt;=MIN(8.881784197001252E-16*MAX(ABS(X110),ABS(Y110)),1E-9)))),MAX(0,X110-Y110),0),""))</f>
        <v/>
      </c>
      <c r="AB110" s="8">
        <f>IF(R110&lt;&gt;"Ready","",IFERROR(IF(AA110&gt;0,IF(N(Q110)&gt;0,IF(ABS(AD110-ROUND(AD110,0))&lt;=MIN(8.881784197001252E-16*AD110,1E-9),ROUND(AD110,0),ROUNDUP(AD110,0))*Q110,MAX(AA110,N(P110))),0),""))</f>
        <v/>
      </c>
      <c r="AC110" s="8">
        <f>IF(R110&lt;&gt;"Ready","",IFERROR(Y110+AB110,""))</f>
        <v/>
      </c>
      <c r="AD110" s="8">
        <f>IF(R110&lt;&gt;"Ready","",IFERROR(IF(N(Q110)&gt;0,MAX(AA110,N(P110))/Q110,""),""))</f>
        <v/>
      </c>
    </row>
    <row r="111">
      <c r="A111" s="6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  <c r="N111" s="7" t="n"/>
      <c r="O111" s="7" t="n"/>
      <c r="P111" s="7" t="n"/>
      <c r="Q111" s="7" t="n"/>
      <c r="R111" s="8">
        <f>IF(COUNTA(A111:Q111)=0,"",IF(TRIM(A111&amp;"")="","Item required",IFERROR(IF(NOT(AND(COUNT(B111:C111,M111)=3,MIN(B111:C111,M111)&gt;=0,COUNT(N111:Q111)=COUNTA(N111:Q111),MIN(N111:Q111)&gt;=0)),"Enter nonnegative numbers for demand, days and stock",IF(NOT(OR(AND(D111="Entered",COUNT(E111)=1,E111&gt;=0,COUNTA(F111:G111)=0),AND(D111="Statistical",E111="",COUNT(F111:G111)=2,F111&gt;=0,G111&gt;=50,G111&lt;=99.9))),"Choose entered safety OR sigma and service (50-99.9%)",IF(NOT(OR(AND(H111="Entered",COUNT(I111)=1,I111&gt;=0,COUNTA(J111:L111)=0),AND(H111="EOQ",I111="",L111="",COUNT(J111:K111)=2,MIN(J111:K111)&gt;0),AND(H111="Review",COUNT(L111)=1,L111&gt;=0,COUNTA(I111:K111)=0))),"Choose one quantity basis; EOQ costs must be positive",IF(IF(H111="EOQ",IF(B111=0,TRUE,SQRT(2*(B111*365)*J111/K111)&gt;0),TRUE),"Ready","Calculated EOQ outside numeric range; rescale")))),"Check inputs / numeric range")))</f>
        <v/>
      </c>
      <c r="S111" s="8">
        <f>IF(R111&lt;&gt;"Ready","",IFERROR(IF(D111="Statistical",IF(G111=50,0,MAX(0,_xlfn.NORM.S.INV(G111/100))),""),""))</f>
        <v/>
      </c>
      <c r="T111" s="8">
        <f>IF(R111&lt;&gt;"Ready","",IFERROR(IF(D111="Entered",E111,S111*F111*SQRT(C111)),""))</f>
        <v/>
      </c>
      <c r="U111" s="8">
        <f>IF(R111&lt;&gt;"Ready","",IFERROR(B111*365,""))</f>
        <v/>
      </c>
      <c r="V111" s="8">
        <f>IF(R111&lt;&gt;"Ready","",IFERROR(IF(H111="Entered",I111,IF(H111="Review",B111*L111,IF(U111=0,0,SQRT(2*U111*J111/K111)))),""))</f>
        <v/>
      </c>
      <c r="W111" s="8">
        <f>IF(R111&lt;&gt;"Ready","",IFERROR(B111*C111+T111,""))</f>
        <v/>
      </c>
      <c r="X111" s="8">
        <f>IF(R111&lt;&gt;"Ready","",IFERROR(W111+V111,""))</f>
        <v/>
      </c>
      <c r="Y111" s="8">
        <f>IF(R111&lt;&gt;"Ready","",IFERROR(M111+N(N111)-N(O111),""))</f>
        <v/>
      </c>
      <c r="Z111" s="8">
        <f>IF(R111&lt;&gt;"Ready","",IFERROR(IF(OR(Y111&lt;=W111,Y111-W111&lt;=MIN(8.881784197001252E-16*MAX(ABS(Y111),ABS(W111)),1E-9)),"Yes","No"),""))</f>
        <v/>
      </c>
      <c r="AA111" s="8">
        <f>IF(R111&lt;&gt;"Ready","",IFERROR(IF(AND(Z111="Yes",NOT(OR(X111&lt;=Y111,X111-Y111&lt;=MIN(8.881784197001252E-16*MAX(ABS(X111),ABS(Y111)),1E-9)))),MAX(0,X111-Y111),0),""))</f>
        <v/>
      </c>
      <c r="AB111" s="8">
        <f>IF(R111&lt;&gt;"Ready","",IFERROR(IF(AA111&gt;0,IF(N(Q111)&gt;0,IF(ABS(AD111-ROUND(AD111,0))&lt;=MIN(8.881784197001252E-16*AD111,1E-9),ROUND(AD111,0),ROUNDUP(AD111,0))*Q111,MAX(AA111,N(P111))),0),""))</f>
        <v/>
      </c>
      <c r="AC111" s="8">
        <f>IF(R111&lt;&gt;"Ready","",IFERROR(Y111+AB111,""))</f>
        <v/>
      </c>
      <c r="AD111" s="8">
        <f>IF(R111&lt;&gt;"Ready","",IFERROR(IF(N(Q111)&gt;0,MAX(AA111,N(P111))/Q111,""),""))</f>
        <v/>
      </c>
    </row>
    <row r="112">
      <c r="A112" s="6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7" t="n"/>
      <c r="N112" s="7" t="n"/>
      <c r="O112" s="7" t="n"/>
      <c r="P112" s="7" t="n"/>
      <c r="Q112" s="7" t="n"/>
      <c r="R112" s="8">
        <f>IF(COUNTA(A112:Q112)=0,"",IF(TRIM(A112&amp;"")="","Item required",IFERROR(IF(NOT(AND(COUNT(B112:C112,M112)=3,MIN(B112:C112,M112)&gt;=0,COUNT(N112:Q112)=COUNTA(N112:Q112),MIN(N112:Q112)&gt;=0)),"Enter nonnegative numbers for demand, days and stock",IF(NOT(OR(AND(D112="Entered",COUNT(E112)=1,E112&gt;=0,COUNTA(F112:G112)=0),AND(D112="Statistical",E112="",COUNT(F112:G112)=2,F112&gt;=0,G112&gt;=50,G112&lt;=99.9))),"Choose entered safety OR sigma and service (50-99.9%)",IF(NOT(OR(AND(H112="Entered",COUNT(I112)=1,I112&gt;=0,COUNTA(J112:L112)=0),AND(H112="EOQ",I112="",L112="",COUNT(J112:K112)=2,MIN(J112:K112)&gt;0),AND(H112="Review",COUNT(L112)=1,L112&gt;=0,COUNTA(I112:K112)=0))),"Choose one quantity basis; EOQ costs must be positive",IF(IF(H112="EOQ",IF(B112=0,TRUE,SQRT(2*(B112*365)*J112/K112)&gt;0),TRUE),"Ready","Calculated EOQ outside numeric range; rescale")))),"Check inputs / numeric range")))</f>
        <v/>
      </c>
      <c r="S112" s="8">
        <f>IF(R112&lt;&gt;"Ready","",IFERROR(IF(D112="Statistical",IF(G112=50,0,MAX(0,_xlfn.NORM.S.INV(G112/100))),""),""))</f>
        <v/>
      </c>
      <c r="T112" s="8">
        <f>IF(R112&lt;&gt;"Ready","",IFERROR(IF(D112="Entered",E112,S112*F112*SQRT(C112)),""))</f>
        <v/>
      </c>
      <c r="U112" s="8">
        <f>IF(R112&lt;&gt;"Ready","",IFERROR(B112*365,""))</f>
        <v/>
      </c>
      <c r="V112" s="8">
        <f>IF(R112&lt;&gt;"Ready","",IFERROR(IF(H112="Entered",I112,IF(H112="Review",B112*L112,IF(U112=0,0,SQRT(2*U112*J112/K112)))),""))</f>
        <v/>
      </c>
      <c r="W112" s="8">
        <f>IF(R112&lt;&gt;"Ready","",IFERROR(B112*C112+T112,""))</f>
        <v/>
      </c>
      <c r="X112" s="8">
        <f>IF(R112&lt;&gt;"Ready","",IFERROR(W112+V112,""))</f>
        <v/>
      </c>
      <c r="Y112" s="8">
        <f>IF(R112&lt;&gt;"Ready","",IFERROR(M112+N(N112)-N(O112),""))</f>
        <v/>
      </c>
      <c r="Z112" s="8">
        <f>IF(R112&lt;&gt;"Ready","",IFERROR(IF(OR(Y112&lt;=W112,Y112-W112&lt;=MIN(8.881784197001252E-16*MAX(ABS(Y112),ABS(W112)),1E-9)),"Yes","No"),""))</f>
        <v/>
      </c>
      <c r="AA112" s="8">
        <f>IF(R112&lt;&gt;"Ready","",IFERROR(IF(AND(Z112="Yes",NOT(OR(X112&lt;=Y112,X112-Y112&lt;=MIN(8.881784197001252E-16*MAX(ABS(X112),ABS(Y112)),1E-9)))),MAX(0,X112-Y112),0),""))</f>
        <v/>
      </c>
      <c r="AB112" s="8">
        <f>IF(R112&lt;&gt;"Ready","",IFERROR(IF(AA112&gt;0,IF(N(Q112)&gt;0,IF(ABS(AD112-ROUND(AD112,0))&lt;=MIN(8.881784197001252E-16*AD112,1E-9),ROUND(AD112,0),ROUNDUP(AD112,0))*Q112,MAX(AA112,N(P112))),0),""))</f>
        <v/>
      </c>
      <c r="AC112" s="8">
        <f>IF(R112&lt;&gt;"Ready","",IFERROR(Y112+AB112,""))</f>
        <v/>
      </c>
      <c r="AD112" s="8">
        <f>IF(R112&lt;&gt;"Ready","",IFERROR(IF(N(Q112)&gt;0,MAX(AA112,N(P112))/Q112,""),""))</f>
        <v/>
      </c>
    </row>
    <row r="113">
      <c r="A113" s="6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  <c r="N113" s="7" t="n"/>
      <c r="O113" s="7" t="n"/>
      <c r="P113" s="7" t="n"/>
      <c r="Q113" s="7" t="n"/>
      <c r="R113" s="8">
        <f>IF(COUNTA(A113:Q113)=0,"",IF(TRIM(A113&amp;"")="","Item required",IFERROR(IF(NOT(AND(COUNT(B113:C113,M113)=3,MIN(B113:C113,M113)&gt;=0,COUNT(N113:Q113)=COUNTA(N113:Q113),MIN(N113:Q113)&gt;=0)),"Enter nonnegative numbers for demand, days and stock",IF(NOT(OR(AND(D113="Entered",COUNT(E113)=1,E113&gt;=0,COUNTA(F113:G113)=0),AND(D113="Statistical",E113="",COUNT(F113:G113)=2,F113&gt;=0,G113&gt;=50,G113&lt;=99.9))),"Choose entered safety OR sigma and service (50-99.9%)",IF(NOT(OR(AND(H113="Entered",COUNT(I113)=1,I113&gt;=0,COUNTA(J113:L113)=0),AND(H113="EOQ",I113="",L113="",COUNT(J113:K113)=2,MIN(J113:K113)&gt;0),AND(H113="Review",COUNT(L113)=1,L113&gt;=0,COUNTA(I113:K113)=0))),"Choose one quantity basis; EOQ costs must be positive",IF(IF(H113="EOQ",IF(B113=0,TRUE,SQRT(2*(B113*365)*J113/K113)&gt;0),TRUE),"Ready","Calculated EOQ outside numeric range; rescale")))),"Check inputs / numeric range")))</f>
        <v/>
      </c>
      <c r="S113" s="8">
        <f>IF(R113&lt;&gt;"Ready","",IFERROR(IF(D113="Statistical",IF(G113=50,0,MAX(0,_xlfn.NORM.S.INV(G113/100))),""),""))</f>
        <v/>
      </c>
      <c r="T113" s="8">
        <f>IF(R113&lt;&gt;"Ready","",IFERROR(IF(D113="Entered",E113,S113*F113*SQRT(C113)),""))</f>
        <v/>
      </c>
      <c r="U113" s="8">
        <f>IF(R113&lt;&gt;"Ready","",IFERROR(B113*365,""))</f>
        <v/>
      </c>
      <c r="V113" s="8">
        <f>IF(R113&lt;&gt;"Ready","",IFERROR(IF(H113="Entered",I113,IF(H113="Review",B113*L113,IF(U113=0,0,SQRT(2*U113*J113/K113)))),""))</f>
        <v/>
      </c>
      <c r="W113" s="8">
        <f>IF(R113&lt;&gt;"Ready","",IFERROR(B113*C113+T113,""))</f>
        <v/>
      </c>
      <c r="X113" s="8">
        <f>IF(R113&lt;&gt;"Ready","",IFERROR(W113+V113,""))</f>
        <v/>
      </c>
      <c r="Y113" s="8">
        <f>IF(R113&lt;&gt;"Ready","",IFERROR(M113+N(N113)-N(O113),""))</f>
        <v/>
      </c>
      <c r="Z113" s="8">
        <f>IF(R113&lt;&gt;"Ready","",IFERROR(IF(OR(Y113&lt;=W113,Y113-W113&lt;=MIN(8.881784197001252E-16*MAX(ABS(Y113),ABS(W113)),1E-9)),"Yes","No"),""))</f>
        <v/>
      </c>
      <c r="AA113" s="8">
        <f>IF(R113&lt;&gt;"Ready","",IFERROR(IF(AND(Z113="Yes",NOT(OR(X113&lt;=Y113,X113-Y113&lt;=MIN(8.881784197001252E-16*MAX(ABS(X113),ABS(Y113)),1E-9)))),MAX(0,X113-Y113),0),""))</f>
        <v/>
      </c>
      <c r="AB113" s="8">
        <f>IF(R113&lt;&gt;"Ready","",IFERROR(IF(AA113&gt;0,IF(N(Q113)&gt;0,IF(ABS(AD113-ROUND(AD113,0))&lt;=MIN(8.881784197001252E-16*AD113,1E-9),ROUND(AD113,0),ROUNDUP(AD113,0))*Q113,MAX(AA113,N(P113))),0),""))</f>
        <v/>
      </c>
      <c r="AC113" s="8">
        <f>IF(R113&lt;&gt;"Ready","",IFERROR(Y113+AB113,""))</f>
        <v/>
      </c>
      <c r="AD113" s="8">
        <f>IF(R113&lt;&gt;"Ready","",IFERROR(IF(N(Q113)&gt;0,MAX(AA113,N(P113))/Q113,""),""))</f>
        <v/>
      </c>
    </row>
    <row r="114">
      <c r="A114" s="6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7" t="n"/>
      <c r="N114" s="7" t="n"/>
      <c r="O114" s="7" t="n"/>
      <c r="P114" s="7" t="n"/>
      <c r="Q114" s="7" t="n"/>
      <c r="R114" s="8">
        <f>IF(COUNTA(A114:Q114)=0,"",IF(TRIM(A114&amp;"")="","Item required",IFERROR(IF(NOT(AND(COUNT(B114:C114,M114)=3,MIN(B114:C114,M114)&gt;=0,COUNT(N114:Q114)=COUNTA(N114:Q114),MIN(N114:Q114)&gt;=0)),"Enter nonnegative numbers for demand, days and stock",IF(NOT(OR(AND(D114="Entered",COUNT(E114)=1,E114&gt;=0,COUNTA(F114:G114)=0),AND(D114="Statistical",E114="",COUNT(F114:G114)=2,F114&gt;=0,G114&gt;=50,G114&lt;=99.9))),"Choose entered safety OR sigma and service (50-99.9%)",IF(NOT(OR(AND(H114="Entered",COUNT(I114)=1,I114&gt;=0,COUNTA(J114:L114)=0),AND(H114="EOQ",I114="",L114="",COUNT(J114:K114)=2,MIN(J114:K114)&gt;0),AND(H114="Review",COUNT(L114)=1,L114&gt;=0,COUNTA(I114:K114)=0))),"Choose one quantity basis; EOQ costs must be positive",IF(IF(H114="EOQ",IF(B114=0,TRUE,SQRT(2*(B114*365)*J114/K114)&gt;0),TRUE),"Ready","Calculated EOQ outside numeric range; rescale")))),"Check inputs / numeric range")))</f>
        <v/>
      </c>
      <c r="S114" s="8">
        <f>IF(R114&lt;&gt;"Ready","",IFERROR(IF(D114="Statistical",IF(G114=50,0,MAX(0,_xlfn.NORM.S.INV(G114/100))),""),""))</f>
        <v/>
      </c>
      <c r="T114" s="8">
        <f>IF(R114&lt;&gt;"Ready","",IFERROR(IF(D114="Entered",E114,S114*F114*SQRT(C114)),""))</f>
        <v/>
      </c>
      <c r="U114" s="8">
        <f>IF(R114&lt;&gt;"Ready","",IFERROR(B114*365,""))</f>
        <v/>
      </c>
      <c r="V114" s="8">
        <f>IF(R114&lt;&gt;"Ready","",IFERROR(IF(H114="Entered",I114,IF(H114="Review",B114*L114,IF(U114=0,0,SQRT(2*U114*J114/K114)))),""))</f>
        <v/>
      </c>
      <c r="W114" s="8">
        <f>IF(R114&lt;&gt;"Ready","",IFERROR(B114*C114+T114,""))</f>
        <v/>
      </c>
      <c r="X114" s="8">
        <f>IF(R114&lt;&gt;"Ready","",IFERROR(W114+V114,""))</f>
        <v/>
      </c>
      <c r="Y114" s="8">
        <f>IF(R114&lt;&gt;"Ready","",IFERROR(M114+N(N114)-N(O114),""))</f>
        <v/>
      </c>
      <c r="Z114" s="8">
        <f>IF(R114&lt;&gt;"Ready","",IFERROR(IF(OR(Y114&lt;=W114,Y114-W114&lt;=MIN(8.881784197001252E-16*MAX(ABS(Y114),ABS(W114)),1E-9)),"Yes","No"),""))</f>
        <v/>
      </c>
      <c r="AA114" s="8">
        <f>IF(R114&lt;&gt;"Ready","",IFERROR(IF(AND(Z114="Yes",NOT(OR(X114&lt;=Y114,X114-Y114&lt;=MIN(8.881784197001252E-16*MAX(ABS(X114),ABS(Y114)),1E-9)))),MAX(0,X114-Y114),0),""))</f>
        <v/>
      </c>
      <c r="AB114" s="8">
        <f>IF(R114&lt;&gt;"Ready","",IFERROR(IF(AA114&gt;0,IF(N(Q114)&gt;0,IF(ABS(AD114-ROUND(AD114,0))&lt;=MIN(8.881784197001252E-16*AD114,1E-9),ROUND(AD114,0),ROUNDUP(AD114,0))*Q114,MAX(AA114,N(P114))),0),""))</f>
        <v/>
      </c>
      <c r="AC114" s="8">
        <f>IF(R114&lt;&gt;"Ready","",IFERROR(Y114+AB114,""))</f>
        <v/>
      </c>
      <c r="AD114" s="8">
        <f>IF(R114&lt;&gt;"Ready","",IFERROR(IF(N(Q114)&gt;0,MAX(AA114,N(P114))/Q114,""),""))</f>
        <v/>
      </c>
    </row>
    <row r="115">
      <c r="A115" s="6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7" t="n"/>
      <c r="N115" s="7" t="n"/>
      <c r="O115" s="7" t="n"/>
      <c r="P115" s="7" t="n"/>
      <c r="Q115" s="7" t="n"/>
      <c r="R115" s="8">
        <f>IF(COUNTA(A115:Q115)=0,"",IF(TRIM(A115&amp;"")="","Item required",IFERROR(IF(NOT(AND(COUNT(B115:C115,M115)=3,MIN(B115:C115,M115)&gt;=0,COUNT(N115:Q115)=COUNTA(N115:Q115),MIN(N115:Q115)&gt;=0)),"Enter nonnegative numbers for demand, days and stock",IF(NOT(OR(AND(D115="Entered",COUNT(E115)=1,E115&gt;=0,COUNTA(F115:G115)=0),AND(D115="Statistical",E115="",COUNT(F115:G115)=2,F115&gt;=0,G115&gt;=50,G115&lt;=99.9))),"Choose entered safety OR sigma and service (50-99.9%)",IF(NOT(OR(AND(H115="Entered",COUNT(I115)=1,I115&gt;=0,COUNTA(J115:L115)=0),AND(H115="EOQ",I115="",L115="",COUNT(J115:K115)=2,MIN(J115:K115)&gt;0),AND(H115="Review",COUNT(L115)=1,L115&gt;=0,COUNTA(I115:K115)=0))),"Choose one quantity basis; EOQ costs must be positive",IF(IF(H115="EOQ",IF(B115=0,TRUE,SQRT(2*(B115*365)*J115/K115)&gt;0),TRUE),"Ready","Calculated EOQ outside numeric range; rescale")))),"Check inputs / numeric range")))</f>
        <v/>
      </c>
      <c r="S115" s="8">
        <f>IF(R115&lt;&gt;"Ready","",IFERROR(IF(D115="Statistical",IF(G115=50,0,MAX(0,_xlfn.NORM.S.INV(G115/100))),""),""))</f>
        <v/>
      </c>
      <c r="T115" s="8">
        <f>IF(R115&lt;&gt;"Ready","",IFERROR(IF(D115="Entered",E115,S115*F115*SQRT(C115)),""))</f>
        <v/>
      </c>
      <c r="U115" s="8">
        <f>IF(R115&lt;&gt;"Ready","",IFERROR(B115*365,""))</f>
        <v/>
      </c>
      <c r="V115" s="8">
        <f>IF(R115&lt;&gt;"Ready","",IFERROR(IF(H115="Entered",I115,IF(H115="Review",B115*L115,IF(U115=0,0,SQRT(2*U115*J115/K115)))),""))</f>
        <v/>
      </c>
      <c r="W115" s="8">
        <f>IF(R115&lt;&gt;"Ready","",IFERROR(B115*C115+T115,""))</f>
        <v/>
      </c>
      <c r="X115" s="8">
        <f>IF(R115&lt;&gt;"Ready","",IFERROR(W115+V115,""))</f>
        <v/>
      </c>
      <c r="Y115" s="8">
        <f>IF(R115&lt;&gt;"Ready","",IFERROR(M115+N(N115)-N(O115),""))</f>
        <v/>
      </c>
      <c r="Z115" s="8">
        <f>IF(R115&lt;&gt;"Ready","",IFERROR(IF(OR(Y115&lt;=W115,Y115-W115&lt;=MIN(8.881784197001252E-16*MAX(ABS(Y115),ABS(W115)),1E-9)),"Yes","No"),""))</f>
        <v/>
      </c>
      <c r="AA115" s="8">
        <f>IF(R115&lt;&gt;"Ready","",IFERROR(IF(AND(Z115="Yes",NOT(OR(X115&lt;=Y115,X115-Y115&lt;=MIN(8.881784197001252E-16*MAX(ABS(X115),ABS(Y115)),1E-9)))),MAX(0,X115-Y115),0),""))</f>
        <v/>
      </c>
      <c r="AB115" s="8">
        <f>IF(R115&lt;&gt;"Ready","",IFERROR(IF(AA115&gt;0,IF(N(Q115)&gt;0,IF(ABS(AD115-ROUND(AD115,0))&lt;=MIN(8.881784197001252E-16*AD115,1E-9),ROUND(AD115,0),ROUNDUP(AD115,0))*Q115,MAX(AA115,N(P115))),0),""))</f>
        <v/>
      </c>
      <c r="AC115" s="8">
        <f>IF(R115&lt;&gt;"Ready","",IFERROR(Y115+AB115,""))</f>
        <v/>
      </c>
      <c r="AD115" s="8">
        <f>IF(R115&lt;&gt;"Ready","",IFERROR(IF(N(Q115)&gt;0,MAX(AA115,N(P115))/Q115,""),""))</f>
        <v/>
      </c>
    </row>
    <row r="116">
      <c r="A116" s="6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7" t="n"/>
      <c r="N116" s="7" t="n"/>
      <c r="O116" s="7" t="n"/>
      <c r="P116" s="7" t="n"/>
      <c r="Q116" s="7" t="n"/>
      <c r="R116" s="8">
        <f>IF(COUNTA(A116:Q116)=0,"",IF(TRIM(A116&amp;"")="","Item required",IFERROR(IF(NOT(AND(COUNT(B116:C116,M116)=3,MIN(B116:C116,M116)&gt;=0,COUNT(N116:Q116)=COUNTA(N116:Q116),MIN(N116:Q116)&gt;=0)),"Enter nonnegative numbers for demand, days and stock",IF(NOT(OR(AND(D116="Entered",COUNT(E116)=1,E116&gt;=0,COUNTA(F116:G116)=0),AND(D116="Statistical",E116="",COUNT(F116:G116)=2,F116&gt;=0,G116&gt;=50,G116&lt;=99.9))),"Choose entered safety OR sigma and service (50-99.9%)",IF(NOT(OR(AND(H116="Entered",COUNT(I116)=1,I116&gt;=0,COUNTA(J116:L116)=0),AND(H116="EOQ",I116="",L116="",COUNT(J116:K116)=2,MIN(J116:K116)&gt;0),AND(H116="Review",COUNT(L116)=1,L116&gt;=0,COUNTA(I116:K116)=0))),"Choose one quantity basis; EOQ costs must be positive",IF(IF(H116="EOQ",IF(B116=0,TRUE,SQRT(2*(B116*365)*J116/K116)&gt;0),TRUE),"Ready","Calculated EOQ outside numeric range; rescale")))),"Check inputs / numeric range")))</f>
        <v/>
      </c>
      <c r="S116" s="8">
        <f>IF(R116&lt;&gt;"Ready","",IFERROR(IF(D116="Statistical",IF(G116=50,0,MAX(0,_xlfn.NORM.S.INV(G116/100))),""),""))</f>
        <v/>
      </c>
      <c r="T116" s="8">
        <f>IF(R116&lt;&gt;"Ready","",IFERROR(IF(D116="Entered",E116,S116*F116*SQRT(C116)),""))</f>
        <v/>
      </c>
      <c r="U116" s="8">
        <f>IF(R116&lt;&gt;"Ready","",IFERROR(B116*365,""))</f>
        <v/>
      </c>
      <c r="V116" s="8">
        <f>IF(R116&lt;&gt;"Ready","",IFERROR(IF(H116="Entered",I116,IF(H116="Review",B116*L116,IF(U116=0,0,SQRT(2*U116*J116/K116)))),""))</f>
        <v/>
      </c>
      <c r="W116" s="8">
        <f>IF(R116&lt;&gt;"Ready","",IFERROR(B116*C116+T116,""))</f>
        <v/>
      </c>
      <c r="X116" s="8">
        <f>IF(R116&lt;&gt;"Ready","",IFERROR(W116+V116,""))</f>
        <v/>
      </c>
      <c r="Y116" s="8">
        <f>IF(R116&lt;&gt;"Ready","",IFERROR(M116+N(N116)-N(O116),""))</f>
        <v/>
      </c>
      <c r="Z116" s="8">
        <f>IF(R116&lt;&gt;"Ready","",IFERROR(IF(OR(Y116&lt;=W116,Y116-W116&lt;=MIN(8.881784197001252E-16*MAX(ABS(Y116),ABS(W116)),1E-9)),"Yes","No"),""))</f>
        <v/>
      </c>
      <c r="AA116" s="8">
        <f>IF(R116&lt;&gt;"Ready","",IFERROR(IF(AND(Z116="Yes",NOT(OR(X116&lt;=Y116,X116-Y116&lt;=MIN(8.881784197001252E-16*MAX(ABS(X116),ABS(Y116)),1E-9)))),MAX(0,X116-Y116),0),""))</f>
        <v/>
      </c>
      <c r="AB116" s="8">
        <f>IF(R116&lt;&gt;"Ready","",IFERROR(IF(AA116&gt;0,IF(N(Q116)&gt;0,IF(ABS(AD116-ROUND(AD116,0))&lt;=MIN(8.881784197001252E-16*AD116,1E-9),ROUND(AD116,0),ROUNDUP(AD116,0))*Q116,MAX(AA116,N(P116))),0),""))</f>
        <v/>
      </c>
      <c r="AC116" s="8">
        <f>IF(R116&lt;&gt;"Ready","",IFERROR(Y116+AB116,""))</f>
        <v/>
      </c>
      <c r="AD116" s="8">
        <f>IF(R116&lt;&gt;"Ready","",IFERROR(IF(N(Q116)&gt;0,MAX(AA116,N(P116))/Q116,""),""))</f>
        <v/>
      </c>
    </row>
    <row r="117">
      <c r="A117" s="6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7" t="n"/>
      <c r="N117" s="7" t="n"/>
      <c r="O117" s="7" t="n"/>
      <c r="P117" s="7" t="n"/>
      <c r="Q117" s="7" t="n"/>
      <c r="R117" s="8">
        <f>IF(COUNTA(A117:Q117)=0,"",IF(TRIM(A117&amp;"")="","Item required",IFERROR(IF(NOT(AND(COUNT(B117:C117,M117)=3,MIN(B117:C117,M117)&gt;=0,COUNT(N117:Q117)=COUNTA(N117:Q117),MIN(N117:Q117)&gt;=0)),"Enter nonnegative numbers for demand, days and stock",IF(NOT(OR(AND(D117="Entered",COUNT(E117)=1,E117&gt;=0,COUNTA(F117:G117)=0),AND(D117="Statistical",E117="",COUNT(F117:G117)=2,F117&gt;=0,G117&gt;=50,G117&lt;=99.9))),"Choose entered safety OR sigma and service (50-99.9%)",IF(NOT(OR(AND(H117="Entered",COUNT(I117)=1,I117&gt;=0,COUNTA(J117:L117)=0),AND(H117="EOQ",I117="",L117="",COUNT(J117:K117)=2,MIN(J117:K117)&gt;0),AND(H117="Review",COUNT(L117)=1,L117&gt;=0,COUNTA(I117:K117)=0))),"Choose one quantity basis; EOQ costs must be positive",IF(IF(H117="EOQ",IF(B117=0,TRUE,SQRT(2*(B117*365)*J117/K117)&gt;0),TRUE),"Ready","Calculated EOQ outside numeric range; rescale")))),"Check inputs / numeric range")))</f>
        <v/>
      </c>
      <c r="S117" s="8">
        <f>IF(R117&lt;&gt;"Ready","",IFERROR(IF(D117="Statistical",IF(G117=50,0,MAX(0,_xlfn.NORM.S.INV(G117/100))),""),""))</f>
        <v/>
      </c>
      <c r="T117" s="8">
        <f>IF(R117&lt;&gt;"Ready","",IFERROR(IF(D117="Entered",E117,S117*F117*SQRT(C117)),""))</f>
        <v/>
      </c>
      <c r="U117" s="8">
        <f>IF(R117&lt;&gt;"Ready","",IFERROR(B117*365,""))</f>
        <v/>
      </c>
      <c r="V117" s="8">
        <f>IF(R117&lt;&gt;"Ready","",IFERROR(IF(H117="Entered",I117,IF(H117="Review",B117*L117,IF(U117=0,0,SQRT(2*U117*J117/K117)))),""))</f>
        <v/>
      </c>
      <c r="W117" s="8">
        <f>IF(R117&lt;&gt;"Ready","",IFERROR(B117*C117+T117,""))</f>
        <v/>
      </c>
      <c r="X117" s="8">
        <f>IF(R117&lt;&gt;"Ready","",IFERROR(W117+V117,""))</f>
        <v/>
      </c>
      <c r="Y117" s="8">
        <f>IF(R117&lt;&gt;"Ready","",IFERROR(M117+N(N117)-N(O117),""))</f>
        <v/>
      </c>
      <c r="Z117" s="8">
        <f>IF(R117&lt;&gt;"Ready","",IFERROR(IF(OR(Y117&lt;=W117,Y117-W117&lt;=MIN(8.881784197001252E-16*MAX(ABS(Y117),ABS(W117)),1E-9)),"Yes","No"),""))</f>
        <v/>
      </c>
      <c r="AA117" s="8">
        <f>IF(R117&lt;&gt;"Ready","",IFERROR(IF(AND(Z117="Yes",NOT(OR(X117&lt;=Y117,X117-Y117&lt;=MIN(8.881784197001252E-16*MAX(ABS(X117),ABS(Y117)),1E-9)))),MAX(0,X117-Y117),0),""))</f>
        <v/>
      </c>
      <c r="AB117" s="8">
        <f>IF(R117&lt;&gt;"Ready","",IFERROR(IF(AA117&gt;0,IF(N(Q117)&gt;0,IF(ABS(AD117-ROUND(AD117,0))&lt;=MIN(8.881784197001252E-16*AD117,1E-9),ROUND(AD117,0),ROUNDUP(AD117,0))*Q117,MAX(AA117,N(P117))),0),""))</f>
        <v/>
      </c>
      <c r="AC117" s="8">
        <f>IF(R117&lt;&gt;"Ready","",IFERROR(Y117+AB117,""))</f>
        <v/>
      </c>
      <c r="AD117" s="8">
        <f>IF(R117&lt;&gt;"Ready","",IFERROR(IF(N(Q117)&gt;0,MAX(AA117,N(P117))/Q117,""),""))</f>
        <v/>
      </c>
    </row>
    <row r="118">
      <c r="A118" s="6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7" t="n"/>
      <c r="N118" s="7" t="n"/>
      <c r="O118" s="7" t="n"/>
      <c r="P118" s="7" t="n"/>
      <c r="Q118" s="7" t="n"/>
      <c r="R118" s="8">
        <f>IF(COUNTA(A118:Q118)=0,"",IF(TRIM(A118&amp;"")="","Item required",IFERROR(IF(NOT(AND(COUNT(B118:C118,M118)=3,MIN(B118:C118,M118)&gt;=0,COUNT(N118:Q118)=COUNTA(N118:Q118),MIN(N118:Q118)&gt;=0)),"Enter nonnegative numbers for demand, days and stock",IF(NOT(OR(AND(D118="Entered",COUNT(E118)=1,E118&gt;=0,COUNTA(F118:G118)=0),AND(D118="Statistical",E118="",COUNT(F118:G118)=2,F118&gt;=0,G118&gt;=50,G118&lt;=99.9))),"Choose entered safety OR sigma and service (50-99.9%)",IF(NOT(OR(AND(H118="Entered",COUNT(I118)=1,I118&gt;=0,COUNTA(J118:L118)=0),AND(H118="EOQ",I118="",L118="",COUNT(J118:K118)=2,MIN(J118:K118)&gt;0),AND(H118="Review",COUNT(L118)=1,L118&gt;=0,COUNTA(I118:K118)=0))),"Choose one quantity basis; EOQ costs must be positive",IF(IF(H118="EOQ",IF(B118=0,TRUE,SQRT(2*(B118*365)*J118/K118)&gt;0),TRUE),"Ready","Calculated EOQ outside numeric range; rescale")))),"Check inputs / numeric range")))</f>
        <v/>
      </c>
      <c r="S118" s="8">
        <f>IF(R118&lt;&gt;"Ready","",IFERROR(IF(D118="Statistical",IF(G118=50,0,MAX(0,_xlfn.NORM.S.INV(G118/100))),""),""))</f>
        <v/>
      </c>
      <c r="T118" s="8">
        <f>IF(R118&lt;&gt;"Ready","",IFERROR(IF(D118="Entered",E118,S118*F118*SQRT(C118)),""))</f>
        <v/>
      </c>
      <c r="U118" s="8">
        <f>IF(R118&lt;&gt;"Ready","",IFERROR(B118*365,""))</f>
        <v/>
      </c>
      <c r="V118" s="8">
        <f>IF(R118&lt;&gt;"Ready","",IFERROR(IF(H118="Entered",I118,IF(H118="Review",B118*L118,IF(U118=0,0,SQRT(2*U118*J118/K118)))),""))</f>
        <v/>
      </c>
      <c r="W118" s="8">
        <f>IF(R118&lt;&gt;"Ready","",IFERROR(B118*C118+T118,""))</f>
        <v/>
      </c>
      <c r="X118" s="8">
        <f>IF(R118&lt;&gt;"Ready","",IFERROR(W118+V118,""))</f>
        <v/>
      </c>
      <c r="Y118" s="8">
        <f>IF(R118&lt;&gt;"Ready","",IFERROR(M118+N(N118)-N(O118),""))</f>
        <v/>
      </c>
      <c r="Z118" s="8">
        <f>IF(R118&lt;&gt;"Ready","",IFERROR(IF(OR(Y118&lt;=W118,Y118-W118&lt;=MIN(8.881784197001252E-16*MAX(ABS(Y118),ABS(W118)),1E-9)),"Yes","No"),""))</f>
        <v/>
      </c>
      <c r="AA118" s="8">
        <f>IF(R118&lt;&gt;"Ready","",IFERROR(IF(AND(Z118="Yes",NOT(OR(X118&lt;=Y118,X118-Y118&lt;=MIN(8.881784197001252E-16*MAX(ABS(X118),ABS(Y118)),1E-9)))),MAX(0,X118-Y118),0),""))</f>
        <v/>
      </c>
      <c r="AB118" s="8">
        <f>IF(R118&lt;&gt;"Ready","",IFERROR(IF(AA118&gt;0,IF(N(Q118)&gt;0,IF(ABS(AD118-ROUND(AD118,0))&lt;=MIN(8.881784197001252E-16*AD118,1E-9),ROUND(AD118,0),ROUNDUP(AD118,0))*Q118,MAX(AA118,N(P118))),0),""))</f>
        <v/>
      </c>
      <c r="AC118" s="8">
        <f>IF(R118&lt;&gt;"Ready","",IFERROR(Y118+AB118,""))</f>
        <v/>
      </c>
      <c r="AD118" s="8">
        <f>IF(R118&lt;&gt;"Ready","",IFERROR(IF(N(Q118)&gt;0,MAX(AA118,N(P118))/Q118,""),""))</f>
        <v/>
      </c>
    </row>
    <row r="119">
      <c r="A119" s="6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7" t="n"/>
      <c r="N119" s="7" t="n"/>
      <c r="O119" s="7" t="n"/>
      <c r="P119" s="7" t="n"/>
      <c r="Q119" s="7" t="n"/>
      <c r="R119" s="8">
        <f>IF(COUNTA(A119:Q119)=0,"",IF(TRIM(A119&amp;"")="","Item required",IFERROR(IF(NOT(AND(COUNT(B119:C119,M119)=3,MIN(B119:C119,M119)&gt;=0,COUNT(N119:Q119)=COUNTA(N119:Q119),MIN(N119:Q119)&gt;=0)),"Enter nonnegative numbers for demand, days and stock",IF(NOT(OR(AND(D119="Entered",COUNT(E119)=1,E119&gt;=0,COUNTA(F119:G119)=0),AND(D119="Statistical",E119="",COUNT(F119:G119)=2,F119&gt;=0,G119&gt;=50,G119&lt;=99.9))),"Choose entered safety OR sigma and service (50-99.9%)",IF(NOT(OR(AND(H119="Entered",COUNT(I119)=1,I119&gt;=0,COUNTA(J119:L119)=0),AND(H119="EOQ",I119="",L119="",COUNT(J119:K119)=2,MIN(J119:K119)&gt;0),AND(H119="Review",COUNT(L119)=1,L119&gt;=0,COUNTA(I119:K119)=0))),"Choose one quantity basis; EOQ costs must be positive",IF(IF(H119="EOQ",IF(B119=0,TRUE,SQRT(2*(B119*365)*J119/K119)&gt;0),TRUE),"Ready","Calculated EOQ outside numeric range; rescale")))),"Check inputs / numeric range")))</f>
        <v/>
      </c>
      <c r="S119" s="8">
        <f>IF(R119&lt;&gt;"Ready","",IFERROR(IF(D119="Statistical",IF(G119=50,0,MAX(0,_xlfn.NORM.S.INV(G119/100))),""),""))</f>
        <v/>
      </c>
      <c r="T119" s="8">
        <f>IF(R119&lt;&gt;"Ready","",IFERROR(IF(D119="Entered",E119,S119*F119*SQRT(C119)),""))</f>
        <v/>
      </c>
      <c r="U119" s="8">
        <f>IF(R119&lt;&gt;"Ready","",IFERROR(B119*365,""))</f>
        <v/>
      </c>
      <c r="V119" s="8">
        <f>IF(R119&lt;&gt;"Ready","",IFERROR(IF(H119="Entered",I119,IF(H119="Review",B119*L119,IF(U119=0,0,SQRT(2*U119*J119/K119)))),""))</f>
        <v/>
      </c>
      <c r="W119" s="8">
        <f>IF(R119&lt;&gt;"Ready","",IFERROR(B119*C119+T119,""))</f>
        <v/>
      </c>
      <c r="X119" s="8">
        <f>IF(R119&lt;&gt;"Ready","",IFERROR(W119+V119,""))</f>
        <v/>
      </c>
      <c r="Y119" s="8">
        <f>IF(R119&lt;&gt;"Ready","",IFERROR(M119+N(N119)-N(O119),""))</f>
        <v/>
      </c>
      <c r="Z119" s="8">
        <f>IF(R119&lt;&gt;"Ready","",IFERROR(IF(OR(Y119&lt;=W119,Y119-W119&lt;=MIN(8.881784197001252E-16*MAX(ABS(Y119),ABS(W119)),1E-9)),"Yes","No"),""))</f>
        <v/>
      </c>
      <c r="AA119" s="8">
        <f>IF(R119&lt;&gt;"Ready","",IFERROR(IF(AND(Z119="Yes",NOT(OR(X119&lt;=Y119,X119-Y119&lt;=MIN(8.881784197001252E-16*MAX(ABS(X119),ABS(Y119)),1E-9)))),MAX(0,X119-Y119),0),""))</f>
        <v/>
      </c>
      <c r="AB119" s="8">
        <f>IF(R119&lt;&gt;"Ready","",IFERROR(IF(AA119&gt;0,IF(N(Q119)&gt;0,IF(ABS(AD119-ROUND(AD119,0))&lt;=MIN(8.881784197001252E-16*AD119,1E-9),ROUND(AD119,0),ROUNDUP(AD119,0))*Q119,MAX(AA119,N(P119))),0),""))</f>
        <v/>
      </c>
      <c r="AC119" s="8">
        <f>IF(R119&lt;&gt;"Ready","",IFERROR(Y119+AB119,""))</f>
        <v/>
      </c>
      <c r="AD119" s="8">
        <f>IF(R119&lt;&gt;"Ready","",IFERROR(IF(N(Q119)&gt;0,MAX(AA119,N(P119))/Q119,""),""))</f>
        <v/>
      </c>
    </row>
    <row r="120">
      <c r="A120" s="6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7" t="n"/>
      <c r="N120" s="7" t="n"/>
      <c r="O120" s="7" t="n"/>
      <c r="P120" s="7" t="n"/>
      <c r="Q120" s="7" t="n"/>
      <c r="R120" s="8">
        <f>IF(COUNTA(A120:Q120)=0,"",IF(TRIM(A120&amp;"")="","Item required",IFERROR(IF(NOT(AND(COUNT(B120:C120,M120)=3,MIN(B120:C120,M120)&gt;=0,COUNT(N120:Q120)=COUNTA(N120:Q120),MIN(N120:Q120)&gt;=0)),"Enter nonnegative numbers for demand, days and stock",IF(NOT(OR(AND(D120="Entered",COUNT(E120)=1,E120&gt;=0,COUNTA(F120:G120)=0),AND(D120="Statistical",E120="",COUNT(F120:G120)=2,F120&gt;=0,G120&gt;=50,G120&lt;=99.9))),"Choose entered safety OR sigma and service (50-99.9%)",IF(NOT(OR(AND(H120="Entered",COUNT(I120)=1,I120&gt;=0,COUNTA(J120:L120)=0),AND(H120="EOQ",I120="",L120="",COUNT(J120:K120)=2,MIN(J120:K120)&gt;0),AND(H120="Review",COUNT(L120)=1,L120&gt;=0,COUNTA(I120:K120)=0))),"Choose one quantity basis; EOQ costs must be positive",IF(IF(H120="EOQ",IF(B120=0,TRUE,SQRT(2*(B120*365)*J120/K120)&gt;0),TRUE),"Ready","Calculated EOQ outside numeric range; rescale")))),"Check inputs / numeric range")))</f>
        <v/>
      </c>
      <c r="S120" s="8">
        <f>IF(R120&lt;&gt;"Ready","",IFERROR(IF(D120="Statistical",IF(G120=50,0,MAX(0,_xlfn.NORM.S.INV(G120/100))),""),""))</f>
        <v/>
      </c>
      <c r="T120" s="8">
        <f>IF(R120&lt;&gt;"Ready","",IFERROR(IF(D120="Entered",E120,S120*F120*SQRT(C120)),""))</f>
        <v/>
      </c>
      <c r="U120" s="8">
        <f>IF(R120&lt;&gt;"Ready","",IFERROR(B120*365,""))</f>
        <v/>
      </c>
      <c r="V120" s="8">
        <f>IF(R120&lt;&gt;"Ready","",IFERROR(IF(H120="Entered",I120,IF(H120="Review",B120*L120,IF(U120=0,0,SQRT(2*U120*J120/K120)))),""))</f>
        <v/>
      </c>
      <c r="W120" s="8">
        <f>IF(R120&lt;&gt;"Ready","",IFERROR(B120*C120+T120,""))</f>
        <v/>
      </c>
      <c r="X120" s="8">
        <f>IF(R120&lt;&gt;"Ready","",IFERROR(W120+V120,""))</f>
        <v/>
      </c>
      <c r="Y120" s="8">
        <f>IF(R120&lt;&gt;"Ready","",IFERROR(M120+N(N120)-N(O120),""))</f>
        <v/>
      </c>
      <c r="Z120" s="8">
        <f>IF(R120&lt;&gt;"Ready","",IFERROR(IF(OR(Y120&lt;=W120,Y120-W120&lt;=MIN(8.881784197001252E-16*MAX(ABS(Y120),ABS(W120)),1E-9)),"Yes","No"),""))</f>
        <v/>
      </c>
      <c r="AA120" s="8">
        <f>IF(R120&lt;&gt;"Ready","",IFERROR(IF(AND(Z120="Yes",NOT(OR(X120&lt;=Y120,X120-Y120&lt;=MIN(8.881784197001252E-16*MAX(ABS(X120),ABS(Y120)),1E-9)))),MAX(0,X120-Y120),0),""))</f>
        <v/>
      </c>
      <c r="AB120" s="8">
        <f>IF(R120&lt;&gt;"Ready","",IFERROR(IF(AA120&gt;0,IF(N(Q120)&gt;0,IF(ABS(AD120-ROUND(AD120,0))&lt;=MIN(8.881784197001252E-16*AD120,1E-9),ROUND(AD120,0),ROUNDUP(AD120,0))*Q120,MAX(AA120,N(P120))),0),""))</f>
        <v/>
      </c>
      <c r="AC120" s="8">
        <f>IF(R120&lt;&gt;"Ready","",IFERROR(Y120+AB120,""))</f>
        <v/>
      </c>
      <c r="AD120" s="8">
        <f>IF(R120&lt;&gt;"Ready","",IFERROR(IF(N(Q120)&gt;0,MAX(AA120,N(P120))/Q120,""),""))</f>
        <v/>
      </c>
    </row>
    <row r="121">
      <c r="A121" s="6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7" t="n"/>
      <c r="N121" s="7" t="n"/>
      <c r="O121" s="7" t="n"/>
      <c r="P121" s="7" t="n"/>
      <c r="Q121" s="7" t="n"/>
      <c r="R121" s="8">
        <f>IF(COUNTA(A121:Q121)=0,"",IF(TRIM(A121&amp;"")="","Item required",IFERROR(IF(NOT(AND(COUNT(B121:C121,M121)=3,MIN(B121:C121,M121)&gt;=0,COUNT(N121:Q121)=COUNTA(N121:Q121),MIN(N121:Q121)&gt;=0)),"Enter nonnegative numbers for demand, days and stock",IF(NOT(OR(AND(D121="Entered",COUNT(E121)=1,E121&gt;=0,COUNTA(F121:G121)=0),AND(D121="Statistical",E121="",COUNT(F121:G121)=2,F121&gt;=0,G121&gt;=50,G121&lt;=99.9))),"Choose entered safety OR sigma and service (50-99.9%)",IF(NOT(OR(AND(H121="Entered",COUNT(I121)=1,I121&gt;=0,COUNTA(J121:L121)=0),AND(H121="EOQ",I121="",L121="",COUNT(J121:K121)=2,MIN(J121:K121)&gt;0),AND(H121="Review",COUNT(L121)=1,L121&gt;=0,COUNTA(I121:K121)=0))),"Choose one quantity basis; EOQ costs must be positive",IF(IF(H121="EOQ",IF(B121=0,TRUE,SQRT(2*(B121*365)*J121/K121)&gt;0),TRUE),"Ready","Calculated EOQ outside numeric range; rescale")))),"Check inputs / numeric range")))</f>
        <v/>
      </c>
      <c r="S121" s="8">
        <f>IF(R121&lt;&gt;"Ready","",IFERROR(IF(D121="Statistical",IF(G121=50,0,MAX(0,_xlfn.NORM.S.INV(G121/100))),""),""))</f>
        <v/>
      </c>
      <c r="T121" s="8">
        <f>IF(R121&lt;&gt;"Ready","",IFERROR(IF(D121="Entered",E121,S121*F121*SQRT(C121)),""))</f>
        <v/>
      </c>
      <c r="U121" s="8">
        <f>IF(R121&lt;&gt;"Ready","",IFERROR(B121*365,""))</f>
        <v/>
      </c>
      <c r="V121" s="8">
        <f>IF(R121&lt;&gt;"Ready","",IFERROR(IF(H121="Entered",I121,IF(H121="Review",B121*L121,IF(U121=0,0,SQRT(2*U121*J121/K121)))),""))</f>
        <v/>
      </c>
      <c r="W121" s="8">
        <f>IF(R121&lt;&gt;"Ready","",IFERROR(B121*C121+T121,""))</f>
        <v/>
      </c>
      <c r="X121" s="8">
        <f>IF(R121&lt;&gt;"Ready","",IFERROR(W121+V121,""))</f>
        <v/>
      </c>
      <c r="Y121" s="8">
        <f>IF(R121&lt;&gt;"Ready","",IFERROR(M121+N(N121)-N(O121),""))</f>
        <v/>
      </c>
      <c r="Z121" s="8">
        <f>IF(R121&lt;&gt;"Ready","",IFERROR(IF(OR(Y121&lt;=W121,Y121-W121&lt;=MIN(8.881784197001252E-16*MAX(ABS(Y121),ABS(W121)),1E-9)),"Yes","No"),""))</f>
        <v/>
      </c>
      <c r="AA121" s="8">
        <f>IF(R121&lt;&gt;"Ready","",IFERROR(IF(AND(Z121="Yes",NOT(OR(X121&lt;=Y121,X121-Y121&lt;=MIN(8.881784197001252E-16*MAX(ABS(X121),ABS(Y121)),1E-9)))),MAX(0,X121-Y121),0),""))</f>
        <v/>
      </c>
      <c r="AB121" s="8">
        <f>IF(R121&lt;&gt;"Ready","",IFERROR(IF(AA121&gt;0,IF(N(Q121)&gt;0,IF(ABS(AD121-ROUND(AD121,0))&lt;=MIN(8.881784197001252E-16*AD121,1E-9),ROUND(AD121,0),ROUNDUP(AD121,0))*Q121,MAX(AA121,N(P121))),0),""))</f>
        <v/>
      </c>
      <c r="AC121" s="8">
        <f>IF(R121&lt;&gt;"Ready","",IFERROR(Y121+AB121,""))</f>
        <v/>
      </c>
      <c r="AD121" s="8">
        <f>IF(R121&lt;&gt;"Ready","",IFERROR(IF(N(Q121)&gt;0,MAX(AA121,N(P121))/Q121,""),""))</f>
        <v/>
      </c>
    </row>
    <row r="122">
      <c r="A122" s="6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7" t="n"/>
      <c r="N122" s="7" t="n"/>
      <c r="O122" s="7" t="n"/>
      <c r="P122" s="7" t="n"/>
      <c r="Q122" s="7" t="n"/>
      <c r="R122" s="8">
        <f>IF(COUNTA(A122:Q122)=0,"",IF(TRIM(A122&amp;"")="","Item required",IFERROR(IF(NOT(AND(COUNT(B122:C122,M122)=3,MIN(B122:C122,M122)&gt;=0,COUNT(N122:Q122)=COUNTA(N122:Q122),MIN(N122:Q122)&gt;=0)),"Enter nonnegative numbers for demand, days and stock",IF(NOT(OR(AND(D122="Entered",COUNT(E122)=1,E122&gt;=0,COUNTA(F122:G122)=0),AND(D122="Statistical",E122="",COUNT(F122:G122)=2,F122&gt;=0,G122&gt;=50,G122&lt;=99.9))),"Choose entered safety OR sigma and service (50-99.9%)",IF(NOT(OR(AND(H122="Entered",COUNT(I122)=1,I122&gt;=0,COUNTA(J122:L122)=0),AND(H122="EOQ",I122="",L122="",COUNT(J122:K122)=2,MIN(J122:K122)&gt;0),AND(H122="Review",COUNT(L122)=1,L122&gt;=0,COUNTA(I122:K122)=0))),"Choose one quantity basis; EOQ costs must be positive",IF(IF(H122="EOQ",IF(B122=0,TRUE,SQRT(2*(B122*365)*J122/K122)&gt;0),TRUE),"Ready","Calculated EOQ outside numeric range; rescale")))),"Check inputs / numeric range")))</f>
        <v/>
      </c>
      <c r="S122" s="8">
        <f>IF(R122&lt;&gt;"Ready","",IFERROR(IF(D122="Statistical",IF(G122=50,0,MAX(0,_xlfn.NORM.S.INV(G122/100))),""),""))</f>
        <v/>
      </c>
      <c r="T122" s="8">
        <f>IF(R122&lt;&gt;"Ready","",IFERROR(IF(D122="Entered",E122,S122*F122*SQRT(C122)),""))</f>
        <v/>
      </c>
      <c r="U122" s="8">
        <f>IF(R122&lt;&gt;"Ready","",IFERROR(B122*365,""))</f>
        <v/>
      </c>
      <c r="V122" s="8">
        <f>IF(R122&lt;&gt;"Ready","",IFERROR(IF(H122="Entered",I122,IF(H122="Review",B122*L122,IF(U122=0,0,SQRT(2*U122*J122/K122)))),""))</f>
        <v/>
      </c>
      <c r="W122" s="8">
        <f>IF(R122&lt;&gt;"Ready","",IFERROR(B122*C122+T122,""))</f>
        <v/>
      </c>
      <c r="X122" s="8">
        <f>IF(R122&lt;&gt;"Ready","",IFERROR(W122+V122,""))</f>
        <v/>
      </c>
      <c r="Y122" s="8">
        <f>IF(R122&lt;&gt;"Ready","",IFERROR(M122+N(N122)-N(O122),""))</f>
        <v/>
      </c>
      <c r="Z122" s="8">
        <f>IF(R122&lt;&gt;"Ready","",IFERROR(IF(OR(Y122&lt;=W122,Y122-W122&lt;=MIN(8.881784197001252E-16*MAX(ABS(Y122),ABS(W122)),1E-9)),"Yes","No"),""))</f>
        <v/>
      </c>
      <c r="AA122" s="8">
        <f>IF(R122&lt;&gt;"Ready","",IFERROR(IF(AND(Z122="Yes",NOT(OR(X122&lt;=Y122,X122-Y122&lt;=MIN(8.881784197001252E-16*MAX(ABS(X122),ABS(Y122)),1E-9)))),MAX(0,X122-Y122),0),""))</f>
        <v/>
      </c>
      <c r="AB122" s="8">
        <f>IF(R122&lt;&gt;"Ready","",IFERROR(IF(AA122&gt;0,IF(N(Q122)&gt;0,IF(ABS(AD122-ROUND(AD122,0))&lt;=MIN(8.881784197001252E-16*AD122,1E-9),ROUND(AD122,0),ROUNDUP(AD122,0))*Q122,MAX(AA122,N(P122))),0),""))</f>
        <v/>
      </c>
      <c r="AC122" s="8">
        <f>IF(R122&lt;&gt;"Ready","",IFERROR(Y122+AB122,""))</f>
        <v/>
      </c>
      <c r="AD122" s="8">
        <f>IF(R122&lt;&gt;"Ready","",IFERROR(IF(N(Q122)&gt;0,MAX(AA122,N(P122))/Q122,""),""))</f>
        <v/>
      </c>
    </row>
    <row r="123">
      <c r="A123" s="6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7" t="n"/>
      <c r="N123" s="7" t="n"/>
      <c r="O123" s="7" t="n"/>
      <c r="P123" s="7" t="n"/>
      <c r="Q123" s="7" t="n"/>
      <c r="R123" s="8">
        <f>IF(COUNTA(A123:Q123)=0,"",IF(TRIM(A123&amp;"")="","Item required",IFERROR(IF(NOT(AND(COUNT(B123:C123,M123)=3,MIN(B123:C123,M123)&gt;=0,COUNT(N123:Q123)=COUNTA(N123:Q123),MIN(N123:Q123)&gt;=0)),"Enter nonnegative numbers for demand, days and stock",IF(NOT(OR(AND(D123="Entered",COUNT(E123)=1,E123&gt;=0,COUNTA(F123:G123)=0),AND(D123="Statistical",E123="",COUNT(F123:G123)=2,F123&gt;=0,G123&gt;=50,G123&lt;=99.9))),"Choose entered safety OR sigma and service (50-99.9%)",IF(NOT(OR(AND(H123="Entered",COUNT(I123)=1,I123&gt;=0,COUNTA(J123:L123)=0),AND(H123="EOQ",I123="",L123="",COUNT(J123:K123)=2,MIN(J123:K123)&gt;0),AND(H123="Review",COUNT(L123)=1,L123&gt;=0,COUNTA(I123:K123)=0))),"Choose one quantity basis; EOQ costs must be positive",IF(IF(H123="EOQ",IF(B123=0,TRUE,SQRT(2*(B123*365)*J123/K123)&gt;0),TRUE),"Ready","Calculated EOQ outside numeric range; rescale")))),"Check inputs / numeric range")))</f>
        <v/>
      </c>
      <c r="S123" s="8">
        <f>IF(R123&lt;&gt;"Ready","",IFERROR(IF(D123="Statistical",IF(G123=50,0,MAX(0,_xlfn.NORM.S.INV(G123/100))),""),""))</f>
        <v/>
      </c>
      <c r="T123" s="8">
        <f>IF(R123&lt;&gt;"Ready","",IFERROR(IF(D123="Entered",E123,S123*F123*SQRT(C123)),""))</f>
        <v/>
      </c>
      <c r="U123" s="8">
        <f>IF(R123&lt;&gt;"Ready","",IFERROR(B123*365,""))</f>
        <v/>
      </c>
      <c r="V123" s="8">
        <f>IF(R123&lt;&gt;"Ready","",IFERROR(IF(H123="Entered",I123,IF(H123="Review",B123*L123,IF(U123=0,0,SQRT(2*U123*J123/K123)))),""))</f>
        <v/>
      </c>
      <c r="W123" s="8">
        <f>IF(R123&lt;&gt;"Ready","",IFERROR(B123*C123+T123,""))</f>
        <v/>
      </c>
      <c r="X123" s="8">
        <f>IF(R123&lt;&gt;"Ready","",IFERROR(W123+V123,""))</f>
        <v/>
      </c>
      <c r="Y123" s="8">
        <f>IF(R123&lt;&gt;"Ready","",IFERROR(M123+N(N123)-N(O123),""))</f>
        <v/>
      </c>
      <c r="Z123" s="8">
        <f>IF(R123&lt;&gt;"Ready","",IFERROR(IF(OR(Y123&lt;=W123,Y123-W123&lt;=MIN(8.881784197001252E-16*MAX(ABS(Y123),ABS(W123)),1E-9)),"Yes","No"),""))</f>
        <v/>
      </c>
      <c r="AA123" s="8">
        <f>IF(R123&lt;&gt;"Ready","",IFERROR(IF(AND(Z123="Yes",NOT(OR(X123&lt;=Y123,X123-Y123&lt;=MIN(8.881784197001252E-16*MAX(ABS(X123),ABS(Y123)),1E-9)))),MAX(0,X123-Y123),0),""))</f>
        <v/>
      </c>
      <c r="AB123" s="8">
        <f>IF(R123&lt;&gt;"Ready","",IFERROR(IF(AA123&gt;0,IF(N(Q123)&gt;0,IF(ABS(AD123-ROUND(AD123,0))&lt;=MIN(8.881784197001252E-16*AD123,1E-9),ROUND(AD123,0),ROUNDUP(AD123,0))*Q123,MAX(AA123,N(P123))),0),""))</f>
        <v/>
      </c>
      <c r="AC123" s="8">
        <f>IF(R123&lt;&gt;"Ready","",IFERROR(Y123+AB123,""))</f>
        <v/>
      </c>
      <c r="AD123" s="8">
        <f>IF(R123&lt;&gt;"Ready","",IFERROR(IF(N(Q123)&gt;0,MAX(AA123,N(P123))/Q123,""),""))</f>
        <v/>
      </c>
    </row>
    <row r="124">
      <c r="A124" s="6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7" t="n"/>
      <c r="N124" s="7" t="n"/>
      <c r="O124" s="7" t="n"/>
      <c r="P124" s="7" t="n"/>
      <c r="Q124" s="7" t="n"/>
      <c r="R124" s="8">
        <f>IF(COUNTA(A124:Q124)=0,"",IF(TRIM(A124&amp;"")="","Item required",IFERROR(IF(NOT(AND(COUNT(B124:C124,M124)=3,MIN(B124:C124,M124)&gt;=0,COUNT(N124:Q124)=COUNTA(N124:Q124),MIN(N124:Q124)&gt;=0)),"Enter nonnegative numbers for demand, days and stock",IF(NOT(OR(AND(D124="Entered",COUNT(E124)=1,E124&gt;=0,COUNTA(F124:G124)=0),AND(D124="Statistical",E124="",COUNT(F124:G124)=2,F124&gt;=0,G124&gt;=50,G124&lt;=99.9))),"Choose entered safety OR sigma and service (50-99.9%)",IF(NOT(OR(AND(H124="Entered",COUNT(I124)=1,I124&gt;=0,COUNTA(J124:L124)=0),AND(H124="EOQ",I124="",L124="",COUNT(J124:K124)=2,MIN(J124:K124)&gt;0),AND(H124="Review",COUNT(L124)=1,L124&gt;=0,COUNTA(I124:K124)=0))),"Choose one quantity basis; EOQ costs must be positive",IF(IF(H124="EOQ",IF(B124=0,TRUE,SQRT(2*(B124*365)*J124/K124)&gt;0),TRUE),"Ready","Calculated EOQ outside numeric range; rescale")))),"Check inputs / numeric range")))</f>
        <v/>
      </c>
      <c r="S124" s="8">
        <f>IF(R124&lt;&gt;"Ready","",IFERROR(IF(D124="Statistical",IF(G124=50,0,MAX(0,_xlfn.NORM.S.INV(G124/100))),""),""))</f>
        <v/>
      </c>
      <c r="T124" s="8">
        <f>IF(R124&lt;&gt;"Ready","",IFERROR(IF(D124="Entered",E124,S124*F124*SQRT(C124)),""))</f>
        <v/>
      </c>
      <c r="U124" s="8">
        <f>IF(R124&lt;&gt;"Ready","",IFERROR(B124*365,""))</f>
        <v/>
      </c>
      <c r="V124" s="8">
        <f>IF(R124&lt;&gt;"Ready","",IFERROR(IF(H124="Entered",I124,IF(H124="Review",B124*L124,IF(U124=0,0,SQRT(2*U124*J124/K124)))),""))</f>
        <v/>
      </c>
      <c r="W124" s="8">
        <f>IF(R124&lt;&gt;"Ready","",IFERROR(B124*C124+T124,""))</f>
        <v/>
      </c>
      <c r="X124" s="8">
        <f>IF(R124&lt;&gt;"Ready","",IFERROR(W124+V124,""))</f>
        <v/>
      </c>
      <c r="Y124" s="8">
        <f>IF(R124&lt;&gt;"Ready","",IFERROR(M124+N(N124)-N(O124),""))</f>
        <v/>
      </c>
      <c r="Z124" s="8">
        <f>IF(R124&lt;&gt;"Ready","",IFERROR(IF(OR(Y124&lt;=W124,Y124-W124&lt;=MIN(8.881784197001252E-16*MAX(ABS(Y124),ABS(W124)),1E-9)),"Yes","No"),""))</f>
        <v/>
      </c>
      <c r="AA124" s="8">
        <f>IF(R124&lt;&gt;"Ready","",IFERROR(IF(AND(Z124="Yes",NOT(OR(X124&lt;=Y124,X124-Y124&lt;=MIN(8.881784197001252E-16*MAX(ABS(X124),ABS(Y124)),1E-9)))),MAX(0,X124-Y124),0),""))</f>
        <v/>
      </c>
      <c r="AB124" s="8">
        <f>IF(R124&lt;&gt;"Ready","",IFERROR(IF(AA124&gt;0,IF(N(Q124)&gt;0,IF(ABS(AD124-ROUND(AD124,0))&lt;=MIN(8.881784197001252E-16*AD124,1E-9),ROUND(AD124,0),ROUNDUP(AD124,0))*Q124,MAX(AA124,N(P124))),0),""))</f>
        <v/>
      </c>
      <c r="AC124" s="8">
        <f>IF(R124&lt;&gt;"Ready","",IFERROR(Y124+AB124,""))</f>
        <v/>
      </c>
      <c r="AD124" s="8">
        <f>IF(R124&lt;&gt;"Ready","",IFERROR(IF(N(Q124)&gt;0,MAX(AA124,N(P124))/Q124,""),""))</f>
        <v/>
      </c>
    </row>
    <row r="125">
      <c r="A125" s="6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7" t="n"/>
      <c r="N125" s="7" t="n"/>
      <c r="O125" s="7" t="n"/>
      <c r="P125" s="7" t="n"/>
      <c r="Q125" s="7" t="n"/>
      <c r="R125" s="8">
        <f>IF(COUNTA(A125:Q125)=0,"",IF(TRIM(A125&amp;"")="","Item required",IFERROR(IF(NOT(AND(COUNT(B125:C125,M125)=3,MIN(B125:C125,M125)&gt;=0,COUNT(N125:Q125)=COUNTA(N125:Q125),MIN(N125:Q125)&gt;=0)),"Enter nonnegative numbers for demand, days and stock",IF(NOT(OR(AND(D125="Entered",COUNT(E125)=1,E125&gt;=0,COUNTA(F125:G125)=0),AND(D125="Statistical",E125="",COUNT(F125:G125)=2,F125&gt;=0,G125&gt;=50,G125&lt;=99.9))),"Choose entered safety OR sigma and service (50-99.9%)",IF(NOT(OR(AND(H125="Entered",COUNT(I125)=1,I125&gt;=0,COUNTA(J125:L125)=0),AND(H125="EOQ",I125="",L125="",COUNT(J125:K125)=2,MIN(J125:K125)&gt;0),AND(H125="Review",COUNT(L125)=1,L125&gt;=0,COUNTA(I125:K125)=0))),"Choose one quantity basis; EOQ costs must be positive",IF(IF(H125="EOQ",IF(B125=0,TRUE,SQRT(2*(B125*365)*J125/K125)&gt;0),TRUE),"Ready","Calculated EOQ outside numeric range; rescale")))),"Check inputs / numeric range")))</f>
        <v/>
      </c>
      <c r="S125" s="8">
        <f>IF(R125&lt;&gt;"Ready","",IFERROR(IF(D125="Statistical",IF(G125=50,0,MAX(0,_xlfn.NORM.S.INV(G125/100))),""),""))</f>
        <v/>
      </c>
      <c r="T125" s="8">
        <f>IF(R125&lt;&gt;"Ready","",IFERROR(IF(D125="Entered",E125,S125*F125*SQRT(C125)),""))</f>
        <v/>
      </c>
      <c r="U125" s="8">
        <f>IF(R125&lt;&gt;"Ready","",IFERROR(B125*365,""))</f>
        <v/>
      </c>
      <c r="V125" s="8">
        <f>IF(R125&lt;&gt;"Ready","",IFERROR(IF(H125="Entered",I125,IF(H125="Review",B125*L125,IF(U125=0,0,SQRT(2*U125*J125/K125)))),""))</f>
        <v/>
      </c>
      <c r="W125" s="8">
        <f>IF(R125&lt;&gt;"Ready","",IFERROR(B125*C125+T125,""))</f>
        <v/>
      </c>
      <c r="X125" s="8">
        <f>IF(R125&lt;&gt;"Ready","",IFERROR(W125+V125,""))</f>
        <v/>
      </c>
      <c r="Y125" s="8">
        <f>IF(R125&lt;&gt;"Ready","",IFERROR(M125+N(N125)-N(O125),""))</f>
        <v/>
      </c>
      <c r="Z125" s="8">
        <f>IF(R125&lt;&gt;"Ready","",IFERROR(IF(OR(Y125&lt;=W125,Y125-W125&lt;=MIN(8.881784197001252E-16*MAX(ABS(Y125),ABS(W125)),1E-9)),"Yes","No"),""))</f>
        <v/>
      </c>
      <c r="AA125" s="8">
        <f>IF(R125&lt;&gt;"Ready","",IFERROR(IF(AND(Z125="Yes",NOT(OR(X125&lt;=Y125,X125-Y125&lt;=MIN(8.881784197001252E-16*MAX(ABS(X125),ABS(Y125)),1E-9)))),MAX(0,X125-Y125),0),""))</f>
        <v/>
      </c>
      <c r="AB125" s="8">
        <f>IF(R125&lt;&gt;"Ready","",IFERROR(IF(AA125&gt;0,IF(N(Q125)&gt;0,IF(ABS(AD125-ROUND(AD125,0))&lt;=MIN(8.881784197001252E-16*AD125,1E-9),ROUND(AD125,0),ROUNDUP(AD125,0))*Q125,MAX(AA125,N(P125))),0),""))</f>
        <v/>
      </c>
      <c r="AC125" s="8">
        <f>IF(R125&lt;&gt;"Ready","",IFERROR(Y125+AB125,""))</f>
        <v/>
      </c>
      <c r="AD125" s="8">
        <f>IF(R125&lt;&gt;"Ready","",IFERROR(IF(N(Q125)&gt;0,MAX(AA125,N(P125))/Q125,""),""))</f>
        <v/>
      </c>
    </row>
    <row r="126">
      <c r="A126" s="6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7" t="n"/>
      <c r="N126" s="7" t="n"/>
      <c r="O126" s="7" t="n"/>
      <c r="P126" s="7" t="n"/>
      <c r="Q126" s="7" t="n"/>
      <c r="R126" s="8">
        <f>IF(COUNTA(A126:Q126)=0,"",IF(TRIM(A126&amp;"")="","Item required",IFERROR(IF(NOT(AND(COUNT(B126:C126,M126)=3,MIN(B126:C126,M126)&gt;=0,COUNT(N126:Q126)=COUNTA(N126:Q126),MIN(N126:Q126)&gt;=0)),"Enter nonnegative numbers for demand, days and stock",IF(NOT(OR(AND(D126="Entered",COUNT(E126)=1,E126&gt;=0,COUNTA(F126:G126)=0),AND(D126="Statistical",E126="",COUNT(F126:G126)=2,F126&gt;=0,G126&gt;=50,G126&lt;=99.9))),"Choose entered safety OR sigma and service (50-99.9%)",IF(NOT(OR(AND(H126="Entered",COUNT(I126)=1,I126&gt;=0,COUNTA(J126:L126)=0),AND(H126="EOQ",I126="",L126="",COUNT(J126:K126)=2,MIN(J126:K126)&gt;0),AND(H126="Review",COUNT(L126)=1,L126&gt;=0,COUNTA(I126:K126)=0))),"Choose one quantity basis; EOQ costs must be positive",IF(IF(H126="EOQ",IF(B126=0,TRUE,SQRT(2*(B126*365)*J126/K126)&gt;0),TRUE),"Ready","Calculated EOQ outside numeric range; rescale")))),"Check inputs / numeric range")))</f>
        <v/>
      </c>
      <c r="S126" s="8">
        <f>IF(R126&lt;&gt;"Ready","",IFERROR(IF(D126="Statistical",IF(G126=50,0,MAX(0,_xlfn.NORM.S.INV(G126/100))),""),""))</f>
        <v/>
      </c>
      <c r="T126" s="8">
        <f>IF(R126&lt;&gt;"Ready","",IFERROR(IF(D126="Entered",E126,S126*F126*SQRT(C126)),""))</f>
        <v/>
      </c>
      <c r="U126" s="8">
        <f>IF(R126&lt;&gt;"Ready","",IFERROR(B126*365,""))</f>
        <v/>
      </c>
      <c r="V126" s="8">
        <f>IF(R126&lt;&gt;"Ready","",IFERROR(IF(H126="Entered",I126,IF(H126="Review",B126*L126,IF(U126=0,0,SQRT(2*U126*J126/K126)))),""))</f>
        <v/>
      </c>
      <c r="W126" s="8">
        <f>IF(R126&lt;&gt;"Ready","",IFERROR(B126*C126+T126,""))</f>
        <v/>
      </c>
      <c r="X126" s="8">
        <f>IF(R126&lt;&gt;"Ready","",IFERROR(W126+V126,""))</f>
        <v/>
      </c>
      <c r="Y126" s="8">
        <f>IF(R126&lt;&gt;"Ready","",IFERROR(M126+N(N126)-N(O126),""))</f>
        <v/>
      </c>
      <c r="Z126" s="8">
        <f>IF(R126&lt;&gt;"Ready","",IFERROR(IF(OR(Y126&lt;=W126,Y126-W126&lt;=MIN(8.881784197001252E-16*MAX(ABS(Y126),ABS(W126)),1E-9)),"Yes","No"),""))</f>
        <v/>
      </c>
      <c r="AA126" s="8">
        <f>IF(R126&lt;&gt;"Ready","",IFERROR(IF(AND(Z126="Yes",NOT(OR(X126&lt;=Y126,X126-Y126&lt;=MIN(8.881784197001252E-16*MAX(ABS(X126),ABS(Y126)),1E-9)))),MAX(0,X126-Y126),0),""))</f>
        <v/>
      </c>
      <c r="AB126" s="8">
        <f>IF(R126&lt;&gt;"Ready","",IFERROR(IF(AA126&gt;0,IF(N(Q126)&gt;0,IF(ABS(AD126-ROUND(AD126,0))&lt;=MIN(8.881784197001252E-16*AD126,1E-9),ROUND(AD126,0),ROUNDUP(AD126,0))*Q126,MAX(AA126,N(P126))),0),""))</f>
        <v/>
      </c>
      <c r="AC126" s="8">
        <f>IF(R126&lt;&gt;"Ready","",IFERROR(Y126+AB126,""))</f>
        <v/>
      </c>
      <c r="AD126" s="8">
        <f>IF(R126&lt;&gt;"Ready","",IFERROR(IF(N(Q126)&gt;0,MAX(AA126,N(P126))/Q126,""),""))</f>
        <v/>
      </c>
    </row>
    <row r="127">
      <c r="A127" s="6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7" t="n"/>
      <c r="N127" s="7" t="n"/>
      <c r="O127" s="7" t="n"/>
      <c r="P127" s="7" t="n"/>
      <c r="Q127" s="7" t="n"/>
      <c r="R127" s="8">
        <f>IF(COUNTA(A127:Q127)=0,"",IF(TRIM(A127&amp;"")="","Item required",IFERROR(IF(NOT(AND(COUNT(B127:C127,M127)=3,MIN(B127:C127,M127)&gt;=0,COUNT(N127:Q127)=COUNTA(N127:Q127),MIN(N127:Q127)&gt;=0)),"Enter nonnegative numbers for demand, days and stock",IF(NOT(OR(AND(D127="Entered",COUNT(E127)=1,E127&gt;=0,COUNTA(F127:G127)=0),AND(D127="Statistical",E127="",COUNT(F127:G127)=2,F127&gt;=0,G127&gt;=50,G127&lt;=99.9))),"Choose entered safety OR sigma and service (50-99.9%)",IF(NOT(OR(AND(H127="Entered",COUNT(I127)=1,I127&gt;=0,COUNTA(J127:L127)=0),AND(H127="EOQ",I127="",L127="",COUNT(J127:K127)=2,MIN(J127:K127)&gt;0),AND(H127="Review",COUNT(L127)=1,L127&gt;=0,COUNTA(I127:K127)=0))),"Choose one quantity basis; EOQ costs must be positive",IF(IF(H127="EOQ",IF(B127=0,TRUE,SQRT(2*(B127*365)*J127/K127)&gt;0),TRUE),"Ready","Calculated EOQ outside numeric range; rescale")))),"Check inputs / numeric range")))</f>
        <v/>
      </c>
      <c r="S127" s="8">
        <f>IF(R127&lt;&gt;"Ready","",IFERROR(IF(D127="Statistical",IF(G127=50,0,MAX(0,_xlfn.NORM.S.INV(G127/100))),""),""))</f>
        <v/>
      </c>
      <c r="T127" s="8">
        <f>IF(R127&lt;&gt;"Ready","",IFERROR(IF(D127="Entered",E127,S127*F127*SQRT(C127)),""))</f>
        <v/>
      </c>
      <c r="U127" s="8">
        <f>IF(R127&lt;&gt;"Ready","",IFERROR(B127*365,""))</f>
        <v/>
      </c>
      <c r="V127" s="8">
        <f>IF(R127&lt;&gt;"Ready","",IFERROR(IF(H127="Entered",I127,IF(H127="Review",B127*L127,IF(U127=0,0,SQRT(2*U127*J127/K127)))),""))</f>
        <v/>
      </c>
      <c r="W127" s="8">
        <f>IF(R127&lt;&gt;"Ready","",IFERROR(B127*C127+T127,""))</f>
        <v/>
      </c>
      <c r="X127" s="8">
        <f>IF(R127&lt;&gt;"Ready","",IFERROR(W127+V127,""))</f>
        <v/>
      </c>
      <c r="Y127" s="8">
        <f>IF(R127&lt;&gt;"Ready","",IFERROR(M127+N(N127)-N(O127),""))</f>
        <v/>
      </c>
      <c r="Z127" s="8">
        <f>IF(R127&lt;&gt;"Ready","",IFERROR(IF(OR(Y127&lt;=W127,Y127-W127&lt;=MIN(8.881784197001252E-16*MAX(ABS(Y127),ABS(W127)),1E-9)),"Yes","No"),""))</f>
        <v/>
      </c>
      <c r="AA127" s="8">
        <f>IF(R127&lt;&gt;"Ready","",IFERROR(IF(AND(Z127="Yes",NOT(OR(X127&lt;=Y127,X127-Y127&lt;=MIN(8.881784197001252E-16*MAX(ABS(X127),ABS(Y127)),1E-9)))),MAX(0,X127-Y127),0),""))</f>
        <v/>
      </c>
      <c r="AB127" s="8">
        <f>IF(R127&lt;&gt;"Ready","",IFERROR(IF(AA127&gt;0,IF(N(Q127)&gt;0,IF(ABS(AD127-ROUND(AD127,0))&lt;=MIN(8.881784197001252E-16*AD127,1E-9),ROUND(AD127,0),ROUNDUP(AD127,0))*Q127,MAX(AA127,N(P127))),0),""))</f>
        <v/>
      </c>
      <c r="AC127" s="8">
        <f>IF(R127&lt;&gt;"Ready","",IFERROR(Y127+AB127,""))</f>
        <v/>
      </c>
      <c r="AD127" s="8">
        <f>IF(R127&lt;&gt;"Ready","",IFERROR(IF(N(Q127)&gt;0,MAX(AA127,N(P127))/Q127,""),""))</f>
        <v/>
      </c>
    </row>
    <row r="128">
      <c r="A128" s="6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7" t="n"/>
      <c r="N128" s="7" t="n"/>
      <c r="O128" s="7" t="n"/>
      <c r="P128" s="7" t="n"/>
      <c r="Q128" s="7" t="n"/>
      <c r="R128" s="8">
        <f>IF(COUNTA(A128:Q128)=0,"",IF(TRIM(A128&amp;"")="","Item required",IFERROR(IF(NOT(AND(COUNT(B128:C128,M128)=3,MIN(B128:C128,M128)&gt;=0,COUNT(N128:Q128)=COUNTA(N128:Q128),MIN(N128:Q128)&gt;=0)),"Enter nonnegative numbers for demand, days and stock",IF(NOT(OR(AND(D128="Entered",COUNT(E128)=1,E128&gt;=0,COUNTA(F128:G128)=0),AND(D128="Statistical",E128="",COUNT(F128:G128)=2,F128&gt;=0,G128&gt;=50,G128&lt;=99.9))),"Choose entered safety OR sigma and service (50-99.9%)",IF(NOT(OR(AND(H128="Entered",COUNT(I128)=1,I128&gt;=0,COUNTA(J128:L128)=0),AND(H128="EOQ",I128="",L128="",COUNT(J128:K128)=2,MIN(J128:K128)&gt;0),AND(H128="Review",COUNT(L128)=1,L128&gt;=0,COUNTA(I128:K128)=0))),"Choose one quantity basis; EOQ costs must be positive",IF(IF(H128="EOQ",IF(B128=0,TRUE,SQRT(2*(B128*365)*J128/K128)&gt;0),TRUE),"Ready","Calculated EOQ outside numeric range; rescale")))),"Check inputs / numeric range")))</f>
        <v/>
      </c>
      <c r="S128" s="8">
        <f>IF(R128&lt;&gt;"Ready","",IFERROR(IF(D128="Statistical",IF(G128=50,0,MAX(0,_xlfn.NORM.S.INV(G128/100))),""),""))</f>
        <v/>
      </c>
      <c r="T128" s="8">
        <f>IF(R128&lt;&gt;"Ready","",IFERROR(IF(D128="Entered",E128,S128*F128*SQRT(C128)),""))</f>
        <v/>
      </c>
      <c r="U128" s="8">
        <f>IF(R128&lt;&gt;"Ready","",IFERROR(B128*365,""))</f>
        <v/>
      </c>
      <c r="V128" s="8">
        <f>IF(R128&lt;&gt;"Ready","",IFERROR(IF(H128="Entered",I128,IF(H128="Review",B128*L128,IF(U128=0,0,SQRT(2*U128*J128/K128)))),""))</f>
        <v/>
      </c>
      <c r="W128" s="8">
        <f>IF(R128&lt;&gt;"Ready","",IFERROR(B128*C128+T128,""))</f>
        <v/>
      </c>
      <c r="X128" s="8">
        <f>IF(R128&lt;&gt;"Ready","",IFERROR(W128+V128,""))</f>
        <v/>
      </c>
      <c r="Y128" s="8">
        <f>IF(R128&lt;&gt;"Ready","",IFERROR(M128+N(N128)-N(O128),""))</f>
        <v/>
      </c>
      <c r="Z128" s="8">
        <f>IF(R128&lt;&gt;"Ready","",IFERROR(IF(OR(Y128&lt;=W128,Y128-W128&lt;=MIN(8.881784197001252E-16*MAX(ABS(Y128),ABS(W128)),1E-9)),"Yes","No"),""))</f>
        <v/>
      </c>
      <c r="AA128" s="8">
        <f>IF(R128&lt;&gt;"Ready","",IFERROR(IF(AND(Z128="Yes",NOT(OR(X128&lt;=Y128,X128-Y128&lt;=MIN(8.881784197001252E-16*MAX(ABS(X128),ABS(Y128)),1E-9)))),MAX(0,X128-Y128),0),""))</f>
        <v/>
      </c>
      <c r="AB128" s="8">
        <f>IF(R128&lt;&gt;"Ready","",IFERROR(IF(AA128&gt;0,IF(N(Q128)&gt;0,IF(ABS(AD128-ROUND(AD128,0))&lt;=MIN(8.881784197001252E-16*AD128,1E-9),ROUND(AD128,0),ROUNDUP(AD128,0))*Q128,MAX(AA128,N(P128))),0),""))</f>
        <v/>
      </c>
      <c r="AC128" s="8">
        <f>IF(R128&lt;&gt;"Ready","",IFERROR(Y128+AB128,""))</f>
        <v/>
      </c>
      <c r="AD128" s="8">
        <f>IF(R128&lt;&gt;"Ready","",IFERROR(IF(N(Q128)&gt;0,MAX(AA128,N(P128))/Q128,""),""))</f>
        <v/>
      </c>
    </row>
    <row r="129">
      <c r="A129" s="6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7" t="n"/>
      <c r="N129" s="7" t="n"/>
      <c r="O129" s="7" t="n"/>
      <c r="P129" s="7" t="n"/>
      <c r="Q129" s="7" t="n"/>
      <c r="R129" s="8">
        <f>IF(COUNTA(A129:Q129)=0,"",IF(TRIM(A129&amp;"")="","Item required",IFERROR(IF(NOT(AND(COUNT(B129:C129,M129)=3,MIN(B129:C129,M129)&gt;=0,COUNT(N129:Q129)=COUNTA(N129:Q129),MIN(N129:Q129)&gt;=0)),"Enter nonnegative numbers for demand, days and stock",IF(NOT(OR(AND(D129="Entered",COUNT(E129)=1,E129&gt;=0,COUNTA(F129:G129)=0),AND(D129="Statistical",E129="",COUNT(F129:G129)=2,F129&gt;=0,G129&gt;=50,G129&lt;=99.9))),"Choose entered safety OR sigma and service (50-99.9%)",IF(NOT(OR(AND(H129="Entered",COUNT(I129)=1,I129&gt;=0,COUNTA(J129:L129)=0),AND(H129="EOQ",I129="",L129="",COUNT(J129:K129)=2,MIN(J129:K129)&gt;0),AND(H129="Review",COUNT(L129)=1,L129&gt;=0,COUNTA(I129:K129)=0))),"Choose one quantity basis; EOQ costs must be positive",IF(IF(H129="EOQ",IF(B129=0,TRUE,SQRT(2*(B129*365)*J129/K129)&gt;0),TRUE),"Ready","Calculated EOQ outside numeric range; rescale")))),"Check inputs / numeric range")))</f>
        <v/>
      </c>
      <c r="S129" s="8">
        <f>IF(R129&lt;&gt;"Ready","",IFERROR(IF(D129="Statistical",IF(G129=50,0,MAX(0,_xlfn.NORM.S.INV(G129/100))),""),""))</f>
        <v/>
      </c>
      <c r="T129" s="8">
        <f>IF(R129&lt;&gt;"Ready","",IFERROR(IF(D129="Entered",E129,S129*F129*SQRT(C129)),""))</f>
        <v/>
      </c>
      <c r="U129" s="8">
        <f>IF(R129&lt;&gt;"Ready","",IFERROR(B129*365,""))</f>
        <v/>
      </c>
      <c r="V129" s="8">
        <f>IF(R129&lt;&gt;"Ready","",IFERROR(IF(H129="Entered",I129,IF(H129="Review",B129*L129,IF(U129=0,0,SQRT(2*U129*J129/K129)))),""))</f>
        <v/>
      </c>
      <c r="W129" s="8">
        <f>IF(R129&lt;&gt;"Ready","",IFERROR(B129*C129+T129,""))</f>
        <v/>
      </c>
      <c r="X129" s="8">
        <f>IF(R129&lt;&gt;"Ready","",IFERROR(W129+V129,""))</f>
        <v/>
      </c>
      <c r="Y129" s="8">
        <f>IF(R129&lt;&gt;"Ready","",IFERROR(M129+N(N129)-N(O129),""))</f>
        <v/>
      </c>
      <c r="Z129" s="8">
        <f>IF(R129&lt;&gt;"Ready","",IFERROR(IF(OR(Y129&lt;=W129,Y129-W129&lt;=MIN(8.881784197001252E-16*MAX(ABS(Y129),ABS(W129)),1E-9)),"Yes","No"),""))</f>
        <v/>
      </c>
      <c r="AA129" s="8">
        <f>IF(R129&lt;&gt;"Ready","",IFERROR(IF(AND(Z129="Yes",NOT(OR(X129&lt;=Y129,X129-Y129&lt;=MIN(8.881784197001252E-16*MAX(ABS(X129),ABS(Y129)),1E-9)))),MAX(0,X129-Y129),0),""))</f>
        <v/>
      </c>
      <c r="AB129" s="8">
        <f>IF(R129&lt;&gt;"Ready","",IFERROR(IF(AA129&gt;0,IF(N(Q129)&gt;0,IF(ABS(AD129-ROUND(AD129,0))&lt;=MIN(8.881784197001252E-16*AD129,1E-9),ROUND(AD129,0),ROUNDUP(AD129,0))*Q129,MAX(AA129,N(P129))),0),""))</f>
        <v/>
      </c>
      <c r="AC129" s="8">
        <f>IF(R129&lt;&gt;"Ready","",IFERROR(Y129+AB129,""))</f>
        <v/>
      </c>
      <c r="AD129" s="8">
        <f>IF(R129&lt;&gt;"Ready","",IFERROR(IF(N(Q129)&gt;0,MAX(AA129,N(P129))/Q129,""),""))</f>
        <v/>
      </c>
    </row>
    <row r="130">
      <c r="A130" s="6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7" t="n"/>
      <c r="N130" s="7" t="n"/>
      <c r="O130" s="7" t="n"/>
      <c r="P130" s="7" t="n"/>
      <c r="Q130" s="7" t="n"/>
      <c r="R130" s="8">
        <f>IF(COUNTA(A130:Q130)=0,"",IF(TRIM(A130&amp;"")="","Item required",IFERROR(IF(NOT(AND(COUNT(B130:C130,M130)=3,MIN(B130:C130,M130)&gt;=0,COUNT(N130:Q130)=COUNTA(N130:Q130),MIN(N130:Q130)&gt;=0)),"Enter nonnegative numbers for demand, days and stock",IF(NOT(OR(AND(D130="Entered",COUNT(E130)=1,E130&gt;=0,COUNTA(F130:G130)=0),AND(D130="Statistical",E130="",COUNT(F130:G130)=2,F130&gt;=0,G130&gt;=50,G130&lt;=99.9))),"Choose entered safety OR sigma and service (50-99.9%)",IF(NOT(OR(AND(H130="Entered",COUNT(I130)=1,I130&gt;=0,COUNTA(J130:L130)=0),AND(H130="EOQ",I130="",L130="",COUNT(J130:K130)=2,MIN(J130:K130)&gt;0),AND(H130="Review",COUNT(L130)=1,L130&gt;=0,COUNTA(I130:K130)=0))),"Choose one quantity basis; EOQ costs must be positive",IF(IF(H130="EOQ",IF(B130=0,TRUE,SQRT(2*(B130*365)*J130/K130)&gt;0),TRUE),"Ready","Calculated EOQ outside numeric range; rescale")))),"Check inputs / numeric range")))</f>
        <v/>
      </c>
      <c r="S130" s="8">
        <f>IF(R130&lt;&gt;"Ready","",IFERROR(IF(D130="Statistical",IF(G130=50,0,MAX(0,_xlfn.NORM.S.INV(G130/100))),""),""))</f>
        <v/>
      </c>
      <c r="T130" s="8">
        <f>IF(R130&lt;&gt;"Ready","",IFERROR(IF(D130="Entered",E130,S130*F130*SQRT(C130)),""))</f>
        <v/>
      </c>
      <c r="U130" s="8">
        <f>IF(R130&lt;&gt;"Ready","",IFERROR(B130*365,""))</f>
        <v/>
      </c>
      <c r="V130" s="8">
        <f>IF(R130&lt;&gt;"Ready","",IFERROR(IF(H130="Entered",I130,IF(H130="Review",B130*L130,IF(U130=0,0,SQRT(2*U130*J130/K130)))),""))</f>
        <v/>
      </c>
      <c r="W130" s="8">
        <f>IF(R130&lt;&gt;"Ready","",IFERROR(B130*C130+T130,""))</f>
        <v/>
      </c>
      <c r="X130" s="8">
        <f>IF(R130&lt;&gt;"Ready","",IFERROR(W130+V130,""))</f>
        <v/>
      </c>
      <c r="Y130" s="8">
        <f>IF(R130&lt;&gt;"Ready","",IFERROR(M130+N(N130)-N(O130),""))</f>
        <v/>
      </c>
      <c r="Z130" s="8">
        <f>IF(R130&lt;&gt;"Ready","",IFERROR(IF(OR(Y130&lt;=W130,Y130-W130&lt;=MIN(8.881784197001252E-16*MAX(ABS(Y130),ABS(W130)),1E-9)),"Yes","No"),""))</f>
        <v/>
      </c>
      <c r="AA130" s="8">
        <f>IF(R130&lt;&gt;"Ready","",IFERROR(IF(AND(Z130="Yes",NOT(OR(X130&lt;=Y130,X130-Y130&lt;=MIN(8.881784197001252E-16*MAX(ABS(X130),ABS(Y130)),1E-9)))),MAX(0,X130-Y130),0),""))</f>
        <v/>
      </c>
      <c r="AB130" s="8">
        <f>IF(R130&lt;&gt;"Ready","",IFERROR(IF(AA130&gt;0,IF(N(Q130)&gt;0,IF(ABS(AD130-ROUND(AD130,0))&lt;=MIN(8.881784197001252E-16*AD130,1E-9),ROUND(AD130,0),ROUNDUP(AD130,0))*Q130,MAX(AA130,N(P130))),0),""))</f>
        <v/>
      </c>
      <c r="AC130" s="8">
        <f>IF(R130&lt;&gt;"Ready","",IFERROR(Y130+AB130,""))</f>
        <v/>
      </c>
      <c r="AD130" s="8">
        <f>IF(R130&lt;&gt;"Ready","",IFERROR(IF(N(Q130)&gt;0,MAX(AA130,N(P130))/Q130,""),""))</f>
        <v/>
      </c>
    </row>
    <row r="131">
      <c r="A131" s="6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7" t="n"/>
      <c r="N131" s="7" t="n"/>
      <c r="O131" s="7" t="n"/>
      <c r="P131" s="7" t="n"/>
      <c r="Q131" s="7" t="n"/>
      <c r="R131" s="8">
        <f>IF(COUNTA(A131:Q131)=0,"",IF(TRIM(A131&amp;"")="","Item required",IFERROR(IF(NOT(AND(COUNT(B131:C131,M131)=3,MIN(B131:C131,M131)&gt;=0,COUNT(N131:Q131)=COUNTA(N131:Q131),MIN(N131:Q131)&gt;=0)),"Enter nonnegative numbers for demand, days and stock",IF(NOT(OR(AND(D131="Entered",COUNT(E131)=1,E131&gt;=0,COUNTA(F131:G131)=0),AND(D131="Statistical",E131="",COUNT(F131:G131)=2,F131&gt;=0,G131&gt;=50,G131&lt;=99.9))),"Choose entered safety OR sigma and service (50-99.9%)",IF(NOT(OR(AND(H131="Entered",COUNT(I131)=1,I131&gt;=0,COUNTA(J131:L131)=0),AND(H131="EOQ",I131="",L131="",COUNT(J131:K131)=2,MIN(J131:K131)&gt;0),AND(H131="Review",COUNT(L131)=1,L131&gt;=0,COUNTA(I131:K131)=0))),"Choose one quantity basis; EOQ costs must be positive",IF(IF(H131="EOQ",IF(B131=0,TRUE,SQRT(2*(B131*365)*J131/K131)&gt;0),TRUE),"Ready","Calculated EOQ outside numeric range; rescale")))),"Check inputs / numeric range")))</f>
        <v/>
      </c>
      <c r="S131" s="8">
        <f>IF(R131&lt;&gt;"Ready","",IFERROR(IF(D131="Statistical",IF(G131=50,0,MAX(0,_xlfn.NORM.S.INV(G131/100))),""),""))</f>
        <v/>
      </c>
      <c r="T131" s="8">
        <f>IF(R131&lt;&gt;"Ready","",IFERROR(IF(D131="Entered",E131,S131*F131*SQRT(C131)),""))</f>
        <v/>
      </c>
      <c r="U131" s="8">
        <f>IF(R131&lt;&gt;"Ready","",IFERROR(B131*365,""))</f>
        <v/>
      </c>
      <c r="V131" s="8">
        <f>IF(R131&lt;&gt;"Ready","",IFERROR(IF(H131="Entered",I131,IF(H131="Review",B131*L131,IF(U131=0,0,SQRT(2*U131*J131/K131)))),""))</f>
        <v/>
      </c>
      <c r="W131" s="8">
        <f>IF(R131&lt;&gt;"Ready","",IFERROR(B131*C131+T131,""))</f>
        <v/>
      </c>
      <c r="X131" s="8">
        <f>IF(R131&lt;&gt;"Ready","",IFERROR(W131+V131,""))</f>
        <v/>
      </c>
      <c r="Y131" s="8">
        <f>IF(R131&lt;&gt;"Ready","",IFERROR(M131+N(N131)-N(O131),""))</f>
        <v/>
      </c>
      <c r="Z131" s="8">
        <f>IF(R131&lt;&gt;"Ready","",IFERROR(IF(OR(Y131&lt;=W131,Y131-W131&lt;=MIN(8.881784197001252E-16*MAX(ABS(Y131),ABS(W131)),1E-9)),"Yes","No"),""))</f>
        <v/>
      </c>
      <c r="AA131" s="8">
        <f>IF(R131&lt;&gt;"Ready","",IFERROR(IF(AND(Z131="Yes",NOT(OR(X131&lt;=Y131,X131-Y131&lt;=MIN(8.881784197001252E-16*MAX(ABS(X131),ABS(Y131)),1E-9)))),MAX(0,X131-Y131),0),""))</f>
        <v/>
      </c>
      <c r="AB131" s="8">
        <f>IF(R131&lt;&gt;"Ready","",IFERROR(IF(AA131&gt;0,IF(N(Q131)&gt;0,IF(ABS(AD131-ROUND(AD131,0))&lt;=MIN(8.881784197001252E-16*AD131,1E-9),ROUND(AD131,0),ROUNDUP(AD131,0))*Q131,MAX(AA131,N(P131))),0),""))</f>
        <v/>
      </c>
      <c r="AC131" s="8">
        <f>IF(R131&lt;&gt;"Ready","",IFERROR(Y131+AB131,""))</f>
        <v/>
      </c>
      <c r="AD131" s="8">
        <f>IF(R131&lt;&gt;"Ready","",IFERROR(IF(N(Q131)&gt;0,MAX(AA131,N(P131))/Q131,""),""))</f>
        <v/>
      </c>
    </row>
    <row r="132">
      <c r="A132" s="6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7" t="n"/>
      <c r="N132" s="7" t="n"/>
      <c r="O132" s="7" t="n"/>
      <c r="P132" s="7" t="n"/>
      <c r="Q132" s="7" t="n"/>
      <c r="R132" s="8">
        <f>IF(COUNTA(A132:Q132)=0,"",IF(TRIM(A132&amp;"")="","Item required",IFERROR(IF(NOT(AND(COUNT(B132:C132,M132)=3,MIN(B132:C132,M132)&gt;=0,COUNT(N132:Q132)=COUNTA(N132:Q132),MIN(N132:Q132)&gt;=0)),"Enter nonnegative numbers for demand, days and stock",IF(NOT(OR(AND(D132="Entered",COUNT(E132)=1,E132&gt;=0,COUNTA(F132:G132)=0),AND(D132="Statistical",E132="",COUNT(F132:G132)=2,F132&gt;=0,G132&gt;=50,G132&lt;=99.9))),"Choose entered safety OR sigma and service (50-99.9%)",IF(NOT(OR(AND(H132="Entered",COUNT(I132)=1,I132&gt;=0,COUNTA(J132:L132)=0),AND(H132="EOQ",I132="",L132="",COUNT(J132:K132)=2,MIN(J132:K132)&gt;0),AND(H132="Review",COUNT(L132)=1,L132&gt;=0,COUNTA(I132:K132)=0))),"Choose one quantity basis; EOQ costs must be positive",IF(IF(H132="EOQ",IF(B132=0,TRUE,SQRT(2*(B132*365)*J132/K132)&gt;0),TRUE),"Ready","Calculated EOQ outside numeric range; rescale")))),"Check inputs / numeric range")))</f>
        <v/>
      </c>
      <c r="S132" s="8">
        <f>IF(R132&lt;&gt;"Ready","",IFERROR(IF(D132="Statistical",IF(G132=50,0,MAX(0,_xlfn.NORM.S.INV(G132/100))),""),""))</f>
        <v/>
      </c>
      <c r="T132" s="8">
        <f>IF(R132&lt;&gt;"Ready","",IFERROR(IF(D132="Entered",E132,S132*F132*SQRT(C132)),""))</f>
        <v/>
      </c>
      <c r="U132" s="8">
        <f>IF(R132&lt;&gt;"Ready","",IFERROR(B132*365,""))</f>
        <v/>
      </c>
      <c r="V132" s="8">
        <f>IF(R132&lt;&gt;"Ready","",IFERROR(IF(H132="Entered",I132,IF(H132="Review",B132*L132,IF(U132=0,0,SQRT(2*U132*J132/K132)))),""))</f>
        <v/>
      </c>
      <c r="W132" s="8">
        <f>IF(R132&lt;&gt;"Ready","",IFERROR(B132*C132+T132,""))</f>
        <v/>
      </c>
      <c r="X132" s="8">
        <f>IF(R132&lt;&gt;"Ready","",IFERROR(W132+V132,""))</f>
        <v/>
      </c>
      <c r="Y132" s="8">
        <f>IF(R132&lt;&gt;"Ready","",IFERROR(M132+N(N132)-N(O132),""))</f>
        <v/>
      </c>
      <c r="Z132" s="8">
        <f>IF(R132&lt;&gt;"Ready","",IFERROR(IF(OR(Y132&lt;=W132,Y132-W132&lt;=MIN(8.881784197001252E-16*MAX(ABS(Y132),ABS(W132)),1E-9)),"Yes","No"),""))</f>
        <v/>
      </c>
      <c r="AA132" s="8">
        <f>IF(R132&lt;&gt;"Ready","",IFERROR(IF(AND(Z132="Yes",NOT(OR(X132&lt;=Y132,X132-Y132&lt;=MIN(8.881784197001252E-16*MAX(ABS(X132),ABS(Y132)),1E-9)))),MAX(0,X132-Y132),0),""))</f>
        <v/>
      </c>
      <c r="AB132" s="8">
        <f>IF(R132&lt;&gt;"Ready","",IFERROR(IF(AA132&gt;0,IF(N(Q132)&gt;0,IF(ABS(AD132-ROUND(AD132,0))&lt;=MIN(8.881784197001252E-16*AD132,1E-9),ROUND(AD132,0),ROUNDUP(AD132,0))*Q132,MAX(AA132,N(P132))),0),""))</f>
        <v/>
      </c>
      <c r="AC132" s="8">
        <f>IF(R132&lt;&gt;"Ready","",IFERROR(Y132+AB132,""))</f>
        <v/>
      </c>
      <c r="AD132" s="8">
        <f>IF(R132&lt;&gt;"Ready","",IFERROR(IF(N(Q132)&gt;0,MAX(AA132,N(P132))/Q132,""),""))</f>
        <v/>
      </c>
    </row>
    <row r="133">
      <c r="A133" s="6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7" t="n"/>
      <c r="N133" s="7" t="n"/>
      <c r="O133" s="7" t="n"/>
      <c r="P133" s="7" t="n"/>
      <c r="Q133" s="7" t="n"/>
      <c r="R133" s="8">
        <f>IF(COUNTA(A133:Q133)=0,"",IF(TRIM(A133&amp;"")="","Item required",IFERROR(IF(NOT(AND(COUNT(B133:C133,M133)=3,MIN(B133:C133,M133)&gt;=0,COUNT(N133:Q133)=COUNTA(N133:Q133),MIN(N133:Q133)&gt;=0)),"Enter nonnegative numbers for demand, days and stock",IF(NOT(OR(AND(D133="Entered",COUNT(E133)=1,E133&gt;=0,COUNTA(F133:G133)=0),AND(D133="Statistical",E133="",COUNT(F133:G133)=2,F133&gt;=0,G133&gt;=50,G133&lt;=99.9))),"Choose entered safety OR sigma and service (50-99.9%)",IF(NOT(OR(AND(H133="Entered",COUNT(I133)=1,I133&gt;=0,COUNTA(J133:L133)=0),AND(H133="EOQ",I133="",L133="",COUNT(J133:K133)=2,MIN(J133:K133)&gt;0),AND(H133="Review",COUNT(L133)=1,L133&gt;=0,COUNTA(I133:K133)=0))),"Choose one quantity basis; EOQ costs must be positive",IF(IF(H133="EOQ",IF(B133=0,TRUE,SQRT(2*(B133*365)*J133/K133)&gt;0),TRUE),"Ready","Calculated EOQ outside numeric range; rescale")))),"Check inputs / numeric range")))</f>
        <v/>
      </c>
      <c r="S133" s="8">
        <f>IF(R133&lt;&gt;"Ready","",IFERROR(IF(D133="Statistical",IF(G133=50,0,MAX(0,_xlfn.NORM.S.INV(G133/100))),""),""))</f>
        <v/>
      </c>
      <c r="T133" s="8">
        <f>IF(R133&lt;&gt;"Ready","",IFERROR(IF(D133="Entered",E133,S133*F133*SQRT(C133)),""))</f>
        <v/>
      </c>
      <c r="U133" s="8">
        <f>IF(R133&lt;&gt;"Ready","",IFERROR(B133*365,""))</f>
        <v/>
      </c>
      <c r="V133" s="8">
        <f>IF(R133&lt;&gt;"Ready","",IFERROR(IF(H133="Entered",I133,IF(H133="Review",B133*L133,IF(U133=0,0,SQRT(2*U133*J133/K133)))),""))</f>
        <v/>
      </c>
      <c r="W133" s="8">
        <f>IF(R133&lt;&gt;"Ready","",IFERROR(B133*C133+T133,""))</f>
        <v/>
      </c>
      <c r="X133" s="8">
        <f>IF(R133&lt;&gt;"Ready","",IFERROR(W133+V133,""))</f>
        <v/>
      </c>
      <c r="Y133" s="8">
        <f>IF(R133&lt;&gt;"Ready","",IFERROR(M133+N(N133)-N(O133),""))</f>
        <v/>
      </c>
      <c r="Z133" s="8">
        <f>IF(R133&lt;&gt;"Ready","",IFERROR(IF(OR(Y133&lt;=W133,Y133-W133&lt;=MIN(8.881784197001252E-16*MAX(ABS(Y133),ABS(W133)),1E-9)),"Yes","No"),""))</f>
        <v/>
      </c>
      <c r="AA133" s="8">
        <f>IF(R133&lt;&gt;"Ready","",IFERROR(IF(AND(Z133="Yes",NOT(OR(X133&lt;=Y133,X133-Y133&lt;=MIN(8.881784197001252E-16*MAX(ABS(X133),ABS(Y133)),1E-9)))),MAX(0,X133-Y133),0),""))</f>
        <v/>
      </c>
      <c r="AB133" s="8">
        <f>IF(R133&lt;&gt;"Ready","",IFERROR(IF(AA133&gt;0,IF(N(Q133)&gt;0,IF(ABS(AD133-ROUND(AD133,0))&lt;=MIN(8.881784197001252E-16*AD133,1E-9),ROUND(AD133,0),ROUNDUP(AD133,0))*Q133,MAX(AA133,N(P133))),0),""))</f>
        <v/>
      </c>
      <c r="AC133" s="8">
        <f>IF(R133&lt;&gt;"Ready","",IFERROR(Y133+AB133,""))</f>
        <v/>
      </c>
      <c r="AD133" s="8">
        <f>IF(R133&lt;&gt;"Ready","",IFERROR(IF(N(Q133)&gt;0,MAX(AA133,N(P133))/Q133,""),""))</f>
        <v/>
      </c>
    </row>
    <row r="134">
      <c r="A134" s="6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7" t="n"/>
      <c r="N134" s="7" t="n"/>
      <c r="O134" s="7" t="n"/>
      <c r="P134" s="7" t="n"/>
      <c r="Q134" s="7" t="n"/>
      <c r="R134" s="8">
        <f>IF(COUNTA(A134:Q134)=0,"",IF(TRIM(A134&amp;"")="","Item required",IFERROR(IF(NOT(AND(COUNT(B134:C134,M134)=3,MIN(B134:C134,M134)&gt;=0,COUNT(N134:Q134)=COUNTA(N134:Q134),MIN(N134:Q134)&gt;=0)),"Enter nonnegative numbers for demand, days and stock",IF(NOT(OR(AND(D134="Entered",COUNT(E134)=1,E134&gt;=0,COUNTA(F134:G134)=0),AND(D134="Statistical",E134="",COUNT(F134:G134)=2,F134&gt;=0,G134&gt;=50,G134&lt;=99.9))),"Choose entered safety OR sigma and service (50-99.9%)",IF(NOT(OR(AND(H134="Entered",COUNT(I134)=1,I134&gt;=0,COUNTA(J134:L134)=0),AND(H134="EOQ",I134="",L134="",COUNT(J134:K134)=2,MIN(J134:K134)&gt;0),AND(H134="Review",COUNT(L134)=1,L134&gt;=0,COUNTA(I134:K134)=0))),"Choose one quantity basis; EOQ costs must be positive",IF(IF(H134="EOQ",IF(B134=0,TRUE,SQRT(2*(B134*365)*J134/K134)&gt;0),TRUE),"Ready","Calculated EOQ outside numeric range; rescale")))),"Check inputs / numeric range")))</f>
        <v/>
      </c>
      <c r="S134" s="8">
        <f>IF(R134&lt;&gt;"Ready","",IFERROR(IF(D134="Statistical",IF(G134=50,0,MAX(0,_xlfn.NORM.S.INV(G134/100))),""),""))</f>
        <v/>
      </c>
      <c r="T134" s="8">
        <f>IF(R134&lt;&gt;"Ready","",IFERROR(IF(D134="Entered",E134,S134*F134*SQRT(C134)),""))</f>
        <v/>
      </c>
      <c r="U134" s="8">
        <f>IF(R134&lt;&gt;"Ready","",IFERROR(B134*365,""))</f>
        <v/>
      </c>
      <c r="V134" s="8">
        <f>IF(R134&lt;&gt;"Ready","",IFERROR(IF(H134="Entered",I134,IF(H134="Review",B134*L134,IF(U134=0,0,SQRT(2*U134*J134/K134)))),""))</f>
        <v/>
      </c>
      <c r="W134" s="8">
        <f>IF(R134&lt;&gt;"Ready","",IFERROR(B134*C134+T134,""))</f>
        <v/>
      </c>
      <c r="X134" s="8">
        <f>IF(R134&lt;&gt;"Ready","",IFERROR(W134+V134,""))</f>
        <v/>
      </c>
      <c r="Y134" s="8">
        <f>IF(R134&lt;&gt;"Ready","",IFERROR(M134+N(N134)-N(O134),""))</f>
        <v/>
      </c>
      <c r="Z134" s="8">
        <f>IF(R134&lt;&gt;"Ready","",IFERROR(IF(OR(Y134&lt;=W134,Y134-W134&lt;=MIN(8.881784197001252E-16*MAX(ABS(Y134),ABS(W134)),1E-9)),"Yes","No"),""))</f>
        <v/>
      </c>
      <c r="AA134" s="8">
        <f>IF(R134&lt;&gt;"Ready","",IFERROR(IF(AND(Z134="Yes",NOT(OR(X134&lt;=Y134,X134-Y134&lt;=MIN(8.881784197001252E-16*MAX(ABS(X134),ABS(Y134)),1E-9)))),MAX(0,X134-Y134),0),""))</f>
        <v/>
      </c>
      <c r="AB134" s="8">
        <f>IF(R134&lt;&gt;"Ready","",IFERROR(IF(AA134&gt;0,IF(N(Q134)&gt;0,IF(ABS(AD134-ROUND(AD134,0))&lt;=MIN(8.881784197001252E-16*AD134,1E-9),ROUND(AD134,0),ROUNDUP(AD134,0))*Q134,MAX(AA134,N(P134))),0),""))</f>
        <v/>
      </c>
      <c r="AC134" s="8">
        <f>IF(R134&lt;&gt;"Ready","",IFERROR(Y134+AB134,""))</f>
        <v/>
      </c>
      <c r="AD134" s="8">
        <f>IF(R134&lt;&gt;"Ready","",IFERROR(IF(N(Q134)&gt;0,MAX(AA134,N(P134))/Q134,""),""))</f>
        <v/>
      </c>
    </row>
    <row r="135">
      <c r="A135" s="6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7" t="n"/>
      <c r="N135" s="7" t="n"/>
      <c r="O135" s="7" t="n"/>
      <c r="P135" s="7" t="n"/>
      <c r="Q135" s="7" t="n"/>
      <c r="R135" s="8">
        <f>IF(COUNTA(A135:Q135)=0,"",IF(TRIM(A135&amp;"")="","Item required",IFERROR(IF(NOT(AND(COUNT(B135:C135,M135)=3,MIN(B135:C135,M135)&gt;=0,COUNT(N135:Q135)=COUNTA(N135:Q135),MIN(N135:Q135)&gt;=0)),"Enter nonnegative numbers for demand, days and stock",IF(NOT(OR(AND(D135="Entered",COUNT(E135)=1,E135&gt;=0,COUNTA(F135:G135)=0),AND(D135="Statistical",E135="",COUNT(F135:G135)=2,F135&gt;=0,G135&gt;=50,G135&lt;=99.9))),"Choose entered safety OR sigma and service (50-99.9%)",IF(NOT(OR(AND(H135="Entered",COUNT(I135)=1,I135&gt;=0,COUNTA(J135:L135)=0),AND(H135="EOQ",I135="",L135="",COUNT(J135:K135)=2,MIN(J135:K135)&gt;0),AND(H135="Review",COUNT(L135)=1,L135&gt;=0,COUNTA(I135:K135)=0))),"Choose one quantity basis; EOQ costs must be positive",IF(IF(H135="EOQ",IF(B135=0,TRUE,SQRT(2*(B135*365)*J135/K135)&gt;0),TRUE),"Ready","Calculated EOQ outside numeric range; rescale")))),"Check inputs / numeric range")))</f>
        <v/>
      </c>
      <c r="S135" s="8">
        <f>IF(R135&lt;&gt;"Ready","",IFERROR(IF(D135="Statistical",IF(G135=50,0,MAX(0,_xlfn.NORM.S.INV(G135/100))),""),""))</f>
        <v/>
      </c>
      <c r="T135" s="8">
        <f>IF(R135&lt;&gt;"Ready","",IFERROR(IF(D135="Entered",E135,S135*F135*SQRT(C135)),""))</f>
        <v/>
      </c>
      <c r="U135" s="8">
        <f>IF(R135&lt;&gt;"Ready","",IFERROR(B135*365,""))</f>
        <v/>
      </c>
      <c r="V135" s="8">
        <f>IF(R135&lt;&gt;"Ready","",IFERROR(IF(H135="Entered",I135,IF(H135="Review",B135*L135,IF(U135=0,0,SQRT(2*U135*J135/K135)))),""))</f>
        <v/>
      </c>
      <c r="W135" s="8">
        <f>IF(R135&lt;&gt;"Ready","",IFERROR(B135*C135+T135,""))</f>
        <v/>
      </c>
      <c r="X135" s="8">
        <f>IF(R135&lt;&gt;"Ready","",IFERROR(W135+V135,""))</f>
        <v/>
      </c>
      <c r="Y135" s="8">
        <f>IF(R135&lt;&gt;"Ready","",IFERROR(M135+N(N135)-N(O135),""))</f>
        <v/>
      </c>
      <c r="Z135" s="8">
        <f>IF(R135&lt;&gt;"Ready","",IFERROR(IF(OR(Y135&lt;=W135,Y135-W135&lt;=MIN(8.881784197001252E-16*MAX(ABS(Y135),ABS(W135)),1E-9)),"Yes","No"),""))</f>
        <v/>
      </c>
      <c r="AA135" s="8">
        <f>IF(R135&lt;&gt;"Ready","",IFERROR(IF(AND(Z135="Yes",NOT(OR(X135&lt;=Y135,X135-Y135&lt;=MIN(8.881784197001252E-16*MAX(ABS(X135),ABS(Y135)),1E-9)))),MAX(0,X135-Y135),0),""))</f>
        <v/>
      </c>
      <c r="AB135" s="8">
        <f>IF(R135&lt;&gt;"Ready","",IFERROR(IF(AA135&gt;0,IF(N(Q135)&gt;0,IF(ABS(AD135-ROUND(AD135,0))&lt;=MIN(8.881784197001252E-16*AD135,1E-9),ROUND(AD135,0),ROUNDUP(AD135,0))*Q135,MAX(AA135,N(P135))),0),""))</f>
        <v/>
      </c>
      <c r="AC135" s="8">
        <f>IF(R135&lt;&gt;"Ready","",IFERROR(Y135+AB135,""))</f>
        <v/>
      </c>
      <c r="AD135" s="8">
        <f>IF(R135&lt;&gt;"Ready","",IFERROR(IF(N(Q135)&gt;0,MAX(AA135,N(P135))/Q135,""),""))</f>
        <v/>
      </c>
    </row>
    <row r="136">
      <c r="A136" s="6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7" t="n"/>
      <c r="N136" s="7" t="n"/>
      <c r="O136" s="7" t="n"/>
      <c r="P136" s="7" t="n"/>
      <c r="Q136" s="7" t="n"/>
      <c r="R136" s="8">
        <f>IF(COUNTA(A136:Q136)=0,"",IF(TRIM(A136&amp;"")="","Item required",IFERROR(IF(NOT(AND(COUNT(B136:C136,M136)=3,MIN(B136:C136,M136)&gt;=0,COUNT(N136:Q136)=COUNTA(N136:Q136),MIN(N136:Q136)&gt;=0)),"Enter nonnegative numbers for demand, days and stock",IF(NOT(OR(AND(D136="Entered",COUNT(E136)=1,E136&gt;=0,COUNTA(F136:G136)=0),AND(D136="Statistical",E136="",COUNT(F136:G136)=2,F136&gt;=0,G136&gt;=50,G136&lt;=99.9))),"Choose entered safety OR sigma and service (50-99.9%)",IF(NOT(OR(AND(H136="Entered",COUNT(I136)=1,I136&gt;=0,COUNTA(J136:L136)=0),AND(H136="EOQ",I136="",L136="",COUNT(J136:K136)=2,MIN(J136:K136)&gt;0),AND(H136="Review",COUNT(L136)=1,L136&gt;=0,COUNTA(I136:K136)=0))),"Choose one quantity basis; EOQ costs must be positive",IF(IF(H136="EOQ",IF(B136=0,TRUE,SQRT(2*(B136*365)*J136/K136)&gt;0),TRUE),"Ready","Calculated EOQ outside numeric range; rescale")))),"Check inputs / numeric range")))</f>
        <v/>
      </c>
      <c r="S136" s="8">
        <f>IF(R136&lt;&gt;"Ready","",IFERROR(IF(D136="Statistical",IF(G136=50,0,MAX(0,_xlfn.NORM.S.INV(G136/100))),""),""))</f>
        <v/>
      </c>
      <c r="T136" s="8">
        <f>IF(R136&lt;&gt;"Ready","",IFERROR(IF(D136="Entered",E136,S136*F136*SQRT(C136)),""))</f>
        <v/>
      </c>
      <c r="U136" s="8">
        <f>IF(R136&lt;&gt;"Ready","",IFERROR(B136*365,""))</f>
        <v/>
      </c>
      <c r="V136" s="8">
        <f>IF(R136&lt;&gt;"Ready","",IFERROR(IF(H136="Entered",I136,IF(H136="Review",B136*L136,IF(U136=0,0,SQRT(2*U136*J136/K136)))),""))</f>
        <v/>
      </c>
      <c r="W136" s="8">
        <f>IF(R136&lt;&gt;"Ready","",IFERROR(B136*C136+T136,""))</f>
        <v/>
      </c>
      <c r="X136" s="8">
        <f>IF(R136&lt;&gt;"Ready","",IFERROR(W136+V136,""))</f>
        <v/>
      </c>
      <c r="Y136" s="8">
        <f>IF(R136&lt;&gt;"Ready","",IFERROR(M136+N(N136)-N(O136),""))</f>
        <v/>
      </c>
      <c r="Z136" s="8">
        <f>IF(R136&lt;&gt;"Ready","",IFERROR(IF(OR(Y136&lt;=W136,Y136-W136&lt;=MIN(8.881784197001252E-16*MAX(ABS(Y136),ABS(W136)),1E-9)),"Yes","No"),""))</f>
        <v/>
      </c>
      <c r="AA136" s="8">
        <f>IF(R136&lt;&gt;"Ready","",IFERROR(IF(AND(Z136="Yes",NOT(OR(X136&lt;=Y136,X136-Y136&lt;=MIN(8.881784197001252E-16*MAX(ABS(X136),ABS(Y136)),1E-9)))),MAX(0,X136-Y136),0),""))</f>
        <v/>
      </c>
      <c r="AB136" s="8">
        <f>IF(R136&lt;&gt;"Ready","",IFERROR(IF(AA136&gt;0,IF(N(Q136)&gt;0,IF(ABS(AD136-ROUND(AD136,0))&lt;=MIN(8.881784197001252E-16*AD136,1E-9),ROUND(AD136,0),ROUNDUP(AD136,0))*Q136,MAX(AA136,N(P136))),0),""))</f>
        <v/>
      </c>
      <c r="AC136" s="8">
        <f>IF(R136&lt;&gt;"Ready","",IFERROR(Y136+AB136,""))</f>
        <v/>
      </c>
      <c r="AD136" s="8">
        <f>IF(R136&lt;&gt;"Ready","",IFERROR(IF(N(Q136)&gt;0,MAX(AA136,N(P136))/Q136,""),""))</f>
        <v/>
      </c>
    </row>
    <row r="137">
      <c r="A137" s="6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7" t="n"/>
      <c r="N137" s="7" t="n"/>
      <c r="O137" s="7" t="n"/>
      <c r="P137" s="7" t="n"/>
      <c r="Q137" s="7" t="n"/>
      <c r="R137" s="8">
        <f>IF(COUNTA(A137:Q137)=0,"",IF(TRIM(A137&amp;"")="","Item required",IFERROR(IF(NOT(AND(COUNT(B137:C137,M137)=3,MIN(B137:C137,M137)&gt;=0,COUNT(N137:Q137)=COUNTA(N137:Q137),MIN(N137:Q137)&gt;=0)),"Enter nonnegative numbers for demand, days and stock",IF(NOT(OR(AND(D137="Entered",COUNT(E137)=1,E137&gt;=0,COUNTA(F137:G137)=0),AND(D137="Statistical",E137="",COUNT(F137:G137)=2,F137&gt;=0,G137&gt;=50,G137&lt;=99.9))),"Choose entered safety OR sigma and service (50-99.9%)",IF(NOT(OR(AND(H137="Entered",COUNT(I137)=1,I137&gt;=0,COUNTA(J137:L137)=0),AND(H137="EOQ",I137="",L137="",COUNT(J137:K137)=2,MIN(J137:K137)&gt;0),AND(H137="Review",COUNT(L137)=1,L137&gt;=0,COUNTA(I137:K137)=0))),"Choose one quantity basis; EOQ costs must be positive",IF(IF(H137="EOQ",IF(B137=0,TRUE,SQRT(2*(B137*365)*J137/K137)&gt;0),TRUE),"Ready","Calculated EOQ outside numeric range; rescale")))),"Check inputs / numeric range")))</f>
        <v/>
      </c>
      <c r="S137" s="8">
        <f>IF(R137&lt;&gt;"Ready","",IFERROR(IF(D137="Statistical",IF(G137=50,0,MAX(0,_xlfn.NORM.S.INV(G137/100))),""),""))</f>
        <v/>
      </c>
      <c r="T137" s="8">
        <f>IF(R137&lt;&gt;"Ready","",IFERROR(IF(D137="Entered",E137,S137*F137*SQRT(C137)),""))</f>
        <v/>
      </c>
      <c r="U137" s="8">
        <f>IF(R137&lt;&gt;"Ready","",IFERROR(B137*365,""))</f>
        <v/>
      </c>
      <c r="V137" s="8">
        <f>IF(R137&lt;&gt;"Ready","",IFERROR(IF(H137="Entered",I137,IF(H137="Review",B137*L137,IF(U137=0,0,SQRT(2*U137*J137/K137)))),""))</f>
        <v/>
      </c>
      <c r="W137" s="8">
        <f>IF(R137&lt;&gt;"Ready","",IFERROR(B137*C137+T137,""))</f>
        <v/>
      </c>
      <c r="X137" s="8">
        <f>IF(R137&lt;&gt;"Ready","",IFERROR(W137+V137,""))</f>
        <v/>
      </c>
      <c r="Y137" s="8">
        <f>IF(R137&lt;&gt;"Ready","",IFERROR(M137+N(N137)-N(O137),""))</f>
        <v/>
      </c>
      <c r="Z137" s="8">
        <f>IF(R137&lt;&gt;"Ready","",IFERROR(IF(OR(Y137&lt;=W137,Y137-W137&lt;=MIN(8.881784197001252E-16*MAX(ABS(Y137),ABS(W137)),1E-9)),"Yes","No"),""))</f>
        <v/>
      </c>
      <c r="AA137" s="8">
        <f>IF(R137&lt;&gt;"Ready","",IFERROR(IF(AND(Z137="Yes",NOT(OR(X137&lt;=Y137,X137-Y137&lt;=MIN(8.881784197001252E-16*MAX(ABS(X137),ABS(Y137)),1E-9)))),MAX(0,X137-Y137),0),""))</f>
        <v/>
      </c>
      <c r="AB137" s="8">
        <f>IF(R137&lt;&gt;"Ready","",IFERROR(IF(AA137&gt;0,IF(N(Q137)&gt;0,IF(ABS(AD137-ROUND(AD137,0))&lt;=MIN(8.881784197001252E-16*AD137,1E-9),ROUND(AD137,0),ROUNDUP(AD137,0))*Q137,MAX(AA137,N(P137))),0),""))</f>
        <v/>
      </c>
      <c r="AC137" s="8">
        <f>IF(R137&lt;&gt;"Ready","",IFERROR(Y137+AB137,""))</f>
        <v/>
      </c>
      <c r="AD137" s="8">
        <f>IF(R137&lt;&gt;"Ready","",IFERROR(IF(N(Q137)&gt;0,MAX(AA137,N(P137))/Q137,""),""))</f>
        <v/>
      </c>
    </row>
    <row r="138">
      <c r="A138" s="6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7" t="n"/>
      <c r="N138" s="7" t="n"/>
      <c r="O138" s="7" t="n"/>
      <c r="P138" s="7" t="n"/>
      <c r="Q138" s="7" t="n"/>
      <c r="R138" s="8">
        <f>IF(COUNTA(A138:Q138)=0,"",IF(TRIM(A138&amp;"")="","Item required",IFERROR(IF(NOT(AND(COUNT(B138:C138,M138)=3,MIN(B138:C138,M138)&gt;=0,COUNT(N138:Q138)=COUNTA(N138:Q138),MIN(N138:Q138)&gt;=0)),"Enter nonnegative numbers for demand, days and stock",IF(NOT(OR(AND(D138="Entered",COUNT(E138)=1,E138&gt;=0,COUNTA(F138:G138)=0),AND(D138="Statistical",E138="",COUNT(F138:G138)=2,F138&gt;=0,G138&gt;=50,G138&lt;=99.9))),"Choose entered safety OR sigma and service (50-99.9%)",IF(NOT(OR(AND(H138="Entered",COUNT(I138)=1,I138&gt;=0,COUNTA(J138:L138)=0),AND(H138="EOQ",I138="",L138="",COUNT(J138:K138)=2,MIN(J138:K138)&gt;0),AND(H138="Review",COUNT(L138)=1,L138&gt;=0,COUNTA(I138:K138)=0))),"Choose one quantity basis; EOQ costs must be positive",IF(IF(H138="EOQ",IF(B138=0,TRUE,SQRT(2*(B138*365)*J138/K138)&gt;0),TRUE),"Ready","Calculated EOQ outside numeric range; rescale")))),"Check inputs / numeric range")))</f>
        <v/>
      </c>
      <c r="S138" s="8">
        <f>IF(R138&lt;&gt;"Ready","",IFERROR(IF(D138="Statistical",IF(G138=50,0,MAX(0,_xlfn.NORM.S.INV(G138/100))),""),""))</f>
        <v/>
      </c>
      <c r="T138" s="8">
        <f>IF(R138&lt;&gt;"Ready","",IFERROR(IF(D138="Entered",E138,S138*F138*SQRT(C138)),""))</f>
        <v/>
      </c>
      <c r="U138" s="8">
        <f>IF(R138&lt;&gt;"Ready","",IFERROR(B138*365,""))</f>
        <v/>
      </c>
      <c r="V138" s="8">
        <f>IF(R138&lt;&gt;"Ready","",IFERROR(IF(H138="Entered",I138,IF(H138="Review",B138*L138,IF(U138=0,0,SQRT(2*U138*J138/K138)))),""))</f>
        <v/>
      </c>
      <c r="W138" s="8">
        <f>IF(R138&lt;&gt;"Ready","",IFERROR(B138*C138+T138,""))</f>
        <v/>
      </c>
      <c r="X138" s="8">
        <f>IF(R138&lt;&gt;"Ready","",IFERROR(W138+V138,""))</f>
        <v/>
      </c>
      <c r="Y138" s="8">
        <f>IF(R138&lt;&gt;"Ready","",IFERROR(M138+N(N138)-N(O138),""))</f>
        <v/>
      </c>
      <c r="Z138" s="8">
        <f>IF(R138&lt;&gt;"Ready","",IFERROR(IF(OR(Y138&lt;=W138,Y138-W138&lt;=MIN(8.881784197001252E-16*MAX(ABS(Y138),ABS(W138)),1E-9)),"Yes","No"),""))</f>
        <v/>
      </c>
      <c r="AA138" s="8">
        <f>IF(R138&lt;&gt;"Ready","",IFERROR(IF(AND(Z138="Yes",NOT(OR(X138&lt;=Y138,X138-Y138&lt;=MIN(8.881784197001252E-16*MAX(ABS(X138),ABS(Y138)),1E-9)))),MAX(0,X138-Y138),0),""))</f>
        <v/>
      </c>
      <c r="AB138" s="8">
        <f>IF(R138&lt;&gt;"Ready","",IFERROR(IF(AA138&gt;0,IF(N(Q138)&gt;0,IF(ABS(AD138-ROUND(AD138,0))&lt;=MIN(8.881784197001252E-16*AD138,1E-9),ROUND(AD138,0),ROUNDUP(AD138,0))*Q138,MAX(AA138,N(P138))),0),""))</f>
        <v/>
      </c>
      <c r="AC138" s="8">
        <f>IF(R138&lt;&gt;"Ready","",IFERROR(Y138+AB138,""))</f>
        <v/>
      </c>
      <c r="AD138" s="8">
        <f>IF(R138&lt;&gt;"Ready","",IFERROR(IF(N(Q138)&gt;0,MAX(AA138,N(P138))/Q138,""),""))</f>
        <v/>
      </c>
    </row>
    <row r="139">
      <c r="A139" s="6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7" t="n"/>
      <c r="N139" s="7" t="n"/>
      <c r="O139" s="7" t="n"/>
      <c r="P139" s="7" t="n"/>
      <c r="Q139" s="7" t="n"/>
      <c r="R139" s="8">
        <f>IF(COUNTA(A139:Q139)=0,"",IF(TRIM(A139&amp;"")="","Item required",IFERROR(IF(NOT(AND(COUNT(B139:C139,M139)=3,MIN(B139:C139,M139)&gt;=0,COUNT(N139:Q139)=COUNTA(N139:Q139),MIN(N139:Q139)&gt;=0)),"Enter nonnegative numbers for demand, days and stock",IF(NOT(OR(AND(D139="Entered",COUNT(E139)=1,E139&gt;=0,COUNTA(F139:G139)=0),AND(D139="Statistical",E139="",COUNT(F139:G139)=2,F139&gt;=0,G139&gt;=50,G139&lt;=99.9))),"Choose entered safety OR sigma and service (50-99.9%)",IF(NOT(OR(AND(H139="Entered",COUNT(I139)=1,I139&gt;=0,COUNTA(J139:L139)=0),AND(H139="EOQ",I139="",L139="",COUNT(J139:K139)=2,MIN(J139:K139)&gt;0),AND(H139="Review",COUNT(L139)=1,L139&gt;=0,COUNTA(I139:K139)=0))),"Choose one quantity basis; EOQ costs must be positive",IF(IF(H139="EOQ",IF(B139=0,TRUE,SQRT(2*(B139*365)*J139/K139)&gt;0),TRUE),"Ready","Calculated EOQ outside numeric range; rescale")))),"Check inputs / numeric range")))</f>
        <v/>
      </c>
      <c r="S139" s="8">
        <f>IF(R139&lt;&gt;"Ready","",IFERROR(IF(D139="Statistical",IF(G139=50,0,MAX(0,_xlfn.NORM.S.INV(G139/100))),""),""))</f>
        <v/>
      </c>
      <c r="T139" s="8">
        <f>IF(R139&lt;&gt;"Ready","",IFERROR(IF(D139="Entered",E139,S139*F139*SQRT(C139)),""))</f>
        <v/>
      </c>
      <c r="U139" s="8">
        <f>IF(R139&lt;&gt;"Ready","",IFERROR(B139*365,""))</f>
        <v/>
      </c>
      <c r="V139" s="8">
        <f>IF(R139&lt;&gt;"Ready","",IFERROR(IF(H139="Entered",I139,IF(H139="Review",B139*L139,IF(U139=0,0,SQRT(2*U139*J139/K139)))),""))</f>
        <v/>
      </c>
      <c r="W139" s="8">
        <f>IF(R139&lt;&gt;"Ready","",IFERROR(B139*C139+T139,""))</f>
        <v/>
      </c>
      <c r="X139" s="8">
        <f>IF(R139&lt;&gt;"Ready","",IFERROR(W139+V139,""))</f>
        <v/>
      </c>
      <c r="Y139" s="8">
        <f>IF(R139&lt;&gt;"Ready","",IFERROR(M139+N(N139)-N(O139),""))</f>
        <v/>
      </c>
      <c r="Z139" s="8">
        <f>IF(R139&lt;&gt;"Ready","",IFERROR(IF(OR(Y139&lt;=W139,Y139-W139&lt;=MIN(8.881784197001252E-16*MAX(ABS(Y139),ABS(W139)),1E-9)),"Yes","No"),""))</f>
        <v/>
      </c>
      <c r="AA139" s="8">
        <f>IF(R139&lt;&gt;"Ready","",IFERROR(IF(AND(Z139="Yes",NOT(OR(X139&lt;=Y139,X139-Y139&lt;=MIN(8.881784197001252E-16*MAX(ABS(X139),ABS(Y139)),1E-9)))),MAX(0,X139-Y139),0),""))</f>
        <v/>
      </c>
      <c r="AB139" s="8">
        <f>IF(R139&lt;&gt;"Ready","",IFERROR(IF(AA139&gt;0,IF(N(Q139)&gt;0,IF(ABS(AD139-ROUND(AD139,0))&lt;=MIN(8.881784197001252E-16*AD139,1E-9),ROUND(AD139,0),ROUNDUP(AD139,0))*Q139,MAX(AA139,N(P139))),0),""))</f>
        <v/>
      </c>
      <c r="AC139" s="8">
        <f>IF(R139&lt;&gt;"Ready","",IFERROR(Y139+AB139,""))</f>
        <v/>
      </c>
      <c r="AD139" s="8">
        <f>IF(R139&lt;&gt;"Ready","",IFERROR(IF(N(Q139)&gt;0,MAX(AA139,N(P139))/Q139,""),""))</f>
        <v/>
      </c>
    </row>
    <row r="140">
      <c r="A140" s="6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7" t="n"/>
      <c r="N140" s="7" t="n"/>
      <c r="O140" s="7" t="n"/>
      <c r="P140" s="7" t="n"/>
      <c r="Q140" s="7" t="n"/>
      <c r="R140" s="8">
        <f>IF(COUNTA(A140:Q140)=0,"",IF(TRIM(A140&amp;"")="","Item required",IFERROR(IF(NOT(AND(COUNT(B140:C140,M140)=3,MIN(B140:C140,M140)&gt;=0,COUNT(N140:Q140)=COUNTA(N140:Q140),MIN(N140:Q140)&gt;=0)),"Enter nonnegative numbers for demand, days and stock",IF(NOT(OR(AND(D140="Entered",COUNT(E140)=1,E140&gt;=0,COUNTA(F140:G140)=0),AND(D140="Statistical",E140="",COUNT(F140:G140)=2,F140&gt;=0,G140&gt;=50,G140&lt;=99.9))),"Choose entered safety OR sigma and service (50-99.9%)",IF(NOT(OR(AND(H140="Entered",COUNT(I140)=1,I140&gt;=0,COUNTA(J140:L140)=0),AND(H140="EOQ",I140="",L140="",COUNT(J140:K140)=2,MIN(J140:K140)&gt;0),AND(H140="Review",COUNT(L140)=1,L140&gt;=0,COUNTA(I140:K140)=0))),"Choose one quantity basis; EOQ costs must be positive",IF(IF(H140="EOQ",IF(B140=0,TRUE,SQRT(2*(B140*365)*J140/K140)&gt;0),TRUE),"Ready","Calculated EOQ outside numeric range; rescale")))),"Check inputs / numeric range")))</f>
        <v/>
      </c>
      <c r="S140" s="8">
        <f>IF(R140&lt;&gt;"Ready","",IFERROR(IF(D140="Statistical",IF(G140=50,0,MAX(0,_xlfn.NORM.S.INV(G140/100))),""),""))</f>
        <v/>
      </c>
      <c r="T140" s="8">
        <f>IF(R140&lt;&gt;"Ready","",IFERROR(IF(D140="Entered",E140,S140*F140*SQRT(C140)),""))</f>
        <v/>
      </c>
      <c r="U140" s="8">
        <f>IF(R140&lt;&gt;"Ready","",IFERROR(B140*365,""))</f>
        <v/>
      </c>
      <c r="V140" s="8">
        <f>IF(R140&lt;&gt;"Ready","",IFERROR(IF(H140="Entered",I140,IF(H140="Review",B140*L140,IF(U140=0,0,SQRT(2*U140*J140/K140)))),""))</f>
        <v/>
      </c>
      <c r="W140" s="8">
        <f>IF(R140&lt;&gt;"Ready","",IFERROR(B140*C140+T140,""))</f>
        <v/>
      </c>
      <c r="X140" s="8">
        <f>IF(R140&lt;&gt;"Ready","",IFERROR(W140+V140,""))</f>
        <v/>
      </c>
      <c r="Y140" s="8">
        <f>IF(R140&lt;&gt;"Ready","",IFERROR(M140+N(N140)-N(O140),""))</f>
        <v/>
      </c>
      <c r="Z140" s="8">
        <f>IF(R140&lt;&gt;"Ready","",IFERROR(IF(OR(Y140&lt;=W140,Y140-W140&lt;=MIN(8.881784197001252E-16*MAX(ABS(Y140),ABS(W140)),1E-9)),"Yes","No"),""))</f>
        <v/>
      </c>
      <c r="AA140" s="8">
        <f>IF(R140&lt;&gt;"Ready","",IFERROR(IF(AND(Z140="Yes",NOT(OR(X140&lt;=Y140,X140-Y140&lt;=MIN(8.881784197001252E-16*MAX(ABS(X140),ABS(Y140)),1E-9)))),MAX(0,X140-Y140),0),""))</f>
        <v/>
      </c>
      <c r="AB140" s="8">
        <f>IF(R140&lt;&gt;"Ready","",IFERROR(IF(AA140&gt;0,IF(N(Q140)&gt;0,IF(ABS(AD140-ROUND(AD140,0))&lt;=MIN(8.881784197001252E-16*AD140,1E-9),ROUND(AD140,0),ROUNDUP(AD140,0))*Q140,MAX(AA140,N(P140))),0),""))</f>
        <v/>
      </c>
      <c r="AC140" s="8">
        <f>IF(R140&lt;&gt;"Ready","",IFERROR(Y140+AB140,""))</f>
        <v/>
      </c>
      <c r="AD140" s="8">
        <f>IF(R140&lt;&gt;"Ready","",IFERROR(IF(N(Q140)&gt;0,MAX(AA140,N(P140))/Q140,""),""))</f>
        <v/>
      </c>
    </row>
    <row r="141">
      <c r="A141" s="6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7" t="n"/>
      <c r="N141" s="7" t="n"/>
      <c r="O141" s="7" t="n"/>
      <c r="P141" s="7" t="n"/>
      <c r="Q141" s="7" t="n"/>
      <c r="R141" s="8">
        <f>IF(COUNTA(A141:Q141)=0,"",IF(TRIM(A141&amp;"")="","Item required",IFERROR(IF(NOT(AND(COUNT(B141:C141,M141)=3,MIN(B141:C141,M141)&gt;=0,COUNT(N141:Q141)=COUNTA(N141:Q141),MIN(N141:Q141)&gt;=0)),"Enter nonnegative numbers for demand, days and stock",IF(NOT(OR(AND(D141="Entered",COUNT(E141)=1,E141&gt;=0,COUNTA(F141:G141)=0),AND(D141="Statistical",E141="",COUNT(F141:G141)=2,F141&gt;=0,G141&gt;=50,G141&lt;=99.9))),"Choose entered safety OR sigma and service (50-99.9%)",IF(NOT(OR(AND(H141="Entered",COUNT(I141)=1,I141&gt;=0,COUNTA(J141:L141)=0),AND(H141="EOQ",I141="",L141="",COUNT(J141:K141)=2,MIN(J141:K141)&gt;0),AND(H141="Review",COUNT(L141)=1,L141&gt;=0,COUNTA(I141:K141)=0))),"Choose one quantity basis; EOQ costs must be positive",IF(IF(H141="EOQ",IF(B141=0,TRUE,SQRT(2*(B141*365)*J141/K141)&gt;0),TRUE),"Ready","Calculated EOQ outside numeric range; rescale")))),"Check inputs / numeric range")))</f>
        <v/>
      </c>
      <c r="S141" s="8">
        <f>IF(R141&lt;&gt;"Ready","",IFERROR(IF(D141="Statistical",IF(G141=50,0,MAX(0,_xlfn.NORM.S.INV(G141/100))),""),""))</f>
        <v/>
      </c>
      <c r="T141" s="8">
        <f>IF(R141&lt;&gt;"Ready","",IFERROR(IF(D141="Entered",E141,S141*F141*SQRT(C141)),""))</f>
        <v/>
      </c>
      <c r="U141" s="8">
        <f>IF(R141&lt;&gt;"Ready","",IFERROR(B141*365,""))</f>
        <v/>
      </c>
      <c r="V141" s="8">
        <f>IF(R141&lt;&gt;"Ready","",IFERROR(IF(H141="Entered",I141,IF(H141="Review",B141*L141,IF(U141=0,0,SQRT(2*U141*J141/K141)))),""))</f>
        <v/>
      </c>
      <c r="W141" s="8">
        <f>IF(R141&lt;&gt;"Ready","",IFERROR(B141*C141+T141,""))</f>
        <v/>
      </c>
      <c r="X141" s="8">
        <f>IF(R141&lt;&gt;"Ready","",IFERROR(W141+V141,""))</f>
        <v/>
      </c>
      <c r="Y141" s="8">
        <f>IF(R141&lt;&gt;"Ready","",IFERROR(M141+N(N141)-N(O141),""))</f>
        <v/>
      </c>
      <c r="Z141" s="8">
        <f>IF(R141&lt;&gt;"Ready","",IFERROR(IF(OR(Y141&lt;=W141,Y141-W141&lt;=MIN(8.881784197001252E-16*MAX(ABS(Y141),ABS(W141)),1E-9)),"Yes","No"),""))</f>
        <v/>
      </c>
      <c r="AA141" s="8">
        <f>IF(R141&lt;&gt;"Ready","",IFERROR(IF(AND(Z141="Yes",NOT(OR(X141&lt;=Y141,X141-Y141&lt;=MIN(8.881784197001252E-16*MAX(ABS(X141),ABS(Y141)),1E-9)))),MAX(0,X141-Y141),0),""))</f>
        <v/>
      </c>
      <c r="AB141" s="8">
        <f>IF(R141&lt;&gt;"Ready","",IFERROR(IF(AA141&gt;0,IF(N(Q141)&gt;0,IF(ABS(AD141-ROUND(AD141,0))&lt;=MIN(8.881784197001252E-16*AD141,1E-9),ROUND(AD141,0),ROUNDUP(AD141,0))*Q141,MAX(AA141,N(P141))),0),""))</f>
        <v/>
      </c>
      <c r="AC141" s="8">
        <f>IF(R141&lt;&gt;"Ready","",IFERROR(Y141+AB141,""))</f>
        <v/>
      </c>
      <c r="AD141" s="8">
        <f>IF(R141&lt;&gt;"Ready","",IFERROR(IF(N(Q141)&gt;0,MAX(AA141,N(P141))/Q141,""),""))</f>
        <v/>
      </c>
    </row>
    <row r="142">
      <c r="A142" s="6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7" t="n"/>
      <c r="N142" s="7" t="n"/>
      <c r="O142" s="7" t="n"/>
      <c r="P142" s="7" t="n"/>
      <c r="Q142" s="7" t="n"/>
      <c r="R142" s="8">
        <f>IF(COUNTA(A142:Q142)=0,"",IF(TRIM(A142&amp;"")="","Item required",IFERROR(IF(NOT(AND(COUNT(B142:C142,M142)=3,MIN(B142:C142,M142)&gt;=0,COUNT(N142:Q142)=COUNTA(N142:Q142),MIN(N142:Q142)&gt;=0)),"Enter nonnegative numbers for demand, days and stock",IF(NOT(OR(AND(D142="Entered",COUNT(E142)=1,E142&gt;=0,COUNTA(F142:G142)=0),AND(D142="Statistical",E142="",COUNT(F142:G142)=2,F142&gt;=0,G142&gt;=50,G142&lt;=99.9))),"Choose entered safety OR sigma and service (50-99.9%)",IF(NOT(OR(AND(H142="Entered",COUNT(I142)=1,I142&gt;=0,COUNTA(J142:L142)=0),AND(H142="EOQ",I142="",L142="",COUNT(J142:K142)=2,MIN(J142:K142)&gt;0),AND(H142="Review",COUNT(L142)=1,L142&gt;=0,COUNTA(I142:K142)=0))),"Choose one quantity basis; EOQ costs must be positive",IF(IF(H142="EOQ",IF(B142=0,TRUE,SQRT(2*(B142*365)*J142/K142)&gt;0),TRUE),"Ready","Calculated EOQ outside numeric range; rescale")))),"Check inputs / numeric range")))</f>
        <v/>
      </c>
      <c r="S142" s="8">
        <f>IF(R142&lt;&gt;"Ready","",IFERROR(IF(D142="Statistical",IF(G142=50,0,MAX(0,_xlfn.NORM.S.INV(G142/100))),""),""))</f>
        <v/>
      </c>
      <c r="T142" s="8">
        <f>IF(R142&lt;&gt;"Ready","",IFERROR(IF(D142="Entered",E142,S142*F142*SQRT(C142)),""))</f>
        <v/>
      </c>
      <c r="U142" s="8">
        <f>IF(R142&lt;&gt;"Ready","",IFERROR(B142*365,""))</f>
        <v/>
      </c>
      <c r="V142" s="8">
        <f>IF(R142&lt;&gt;"Ready","",IFERROR(IF(H142="Entered",I142,IF(H142="Review",B142*L142,IF(U142=0,0,SQRT(2*U142*J142/K142)))),""))</f>
        <v/>
      </c>
      <c r="W142" s="8">
        <f>IF(R142&lt;&gt;"Ready","",IFERROR(B142*C142+T142,""))</f>
        <v/>
      </c>
      <c r="X142" s="8">
        <f>IF(R142&lt;&gt;"Ready","",IFERROR(W142+V142,""))</f>
        <v/>
      </c>
      <c r="Y142" s="8">
        <f>IF(R142&lt;&gt;"Ready","",IFERROR(M142+N(N142)-N(O142),""))</f>
        <v/>
      </c>
      <c r="Z142" s="8">
        <f>IF(R142&lt;&gt;"Ready","",IFERROR(IF(OR(Y142&lt;=W142,Y142-W142&lt;=MIN(8.881784197001252E-16*MAX(ABS(Y142),ABS(W142)),1E-9)),"Yes","No"),""))</f>
        <v/>
      </c>
      <c r="AA142" s="8">
        <f>IF(R142&lt;&gt;"Ready","",IFERROR(IF(AND(Z142="Yes",NOT(OR(X142&lt;=Y142,X142-Y142&lt;=MIN(8.881784197001252E-16*MAX(ABS(X142),ABS(Y142)),1E-9)))),MAX(0,X142-Y142),0),""))</f>
        <v/>
      </c>
      <c r="AB142" s="8">
        <f>IF(R142&lt;&gt;"Ready","",IFERROR(IF(AA142&gt;0,IF(N(Q142)&gt;0,IF(ABS(AD142-ROUND(AD142,0))&lt;=MIN(8.881784197001252E-16*AD142,1E-9),ROUND(AD142,0),ROUNDUP(AD142,0))*Q142,MAX(AA142,N(P142))),0),""))</f>
        <v/>
      </c>
      <c r="AC142" s="8">
        <f>IF(R142&lt;&gt;"Ready","",IFERROR(Y142+AB142,""))</f>
        <v/>
      </c>
      <c r="AD142" s="8">
        <f>IF(R142&lt;&gt;"Ready","",IFERROR(IF(N(Q142)&gt;0,MAX(AA142,N(P142))/Q142,""),""))</f>
        <v/>
      </c>
    </row>
    <row r="143">
      <c r="A143" s="6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7" t="n"/>
      <c r="N143" s="7" t="n"/>
      <c r="O143" s="7" t="n"/>
      <c r="P143" s="7" t="n"/>
      <c r="Q143" s="7" t="n"/>
      <c r="R143" s="8">
        <f>IF(COUNTA(A143:Q143)=0,"",IF(TRIM(A143&amp;"")="","Item required",IFERROR(IF(NOT(AND(COUNT(B143:C143,M143)=3,MIN(B143:C143,M143)&gt;=0,COUNT(N143:Q143)=COUNTA(N143:Q143),MIN(N143:Q143)&gt;=0)),"Enter nonnegative numbers for demand, days and stock",IF(NOT(OR(AND(D143="Entered",COUNT(E143)=1,E143&gt;=0,COUNTA(F143:G143)=0),AND(D143="Statistical",E143="",COUNT(F143:G143)=2,F143&gt;=0,G143&gt;=50,G143&lt;=99.9))),"Choose entered safety OR sigma and service (50-99.9%)",IF(NOT(OR(AND(H143="Entered",COUNT(I143)=1,I143&gt;=0,COUNTA(J143:L143)=0),AND(H143="EOQ",I143="",L143="",COUNT(J143:K143)=2,MIN(J143:K143)&gt;0),AND(H143="Review",COUNT(L143)=1,L143&gt;=0,COUNTA(I143:K143)=0))),"Choose one quantity basis; EOQ costs must be positive",IF(IF(H143="EOQ",IF(B143=0,TRUE,SQRT(2*(B143*365)*J143/K143)&gt;0),TRUE),"Ready","Calculated EOQ outside numeric range; rescale")))),"Check inputs / numeric range")))</f>
        <v/>
      </c>
      <c r="S143" s="8">
        <f>IF(R143&lt;&gt;"Ready","",IFERROR(IF(D143="Statistical",IF(G143=50,0,MAX(0,_xlfn.NORM.S.INV(G143/100))),""),""))</f>
        <v/>
      </c>
      <c r="T143" s="8">
        <f>IF(R143&lt;&gt;"Ready","",IFERROR(IF(D143="Entered",E143,S143*F143*SQRT(C143)),""))</f>
        <v/>
      </c>
      <c r="U143" s="8">
        <f>IF(R143&lt;&gt;"Ready","",IFERROR(B143*365,""))</f>
        <v/>
      </c>
      <c r="V143" s="8">
        <f>IF(R143&lt;&gt;"Ready","",IFERROR(IF(H143="Entered",I143,IF(H143="Review",B143*L143,IF(U143=0,0,SQRT(2*U143*J143/K143)))),""))</f>
        <v/>
      </c>
      <c r="W143" s="8">
        <f>IF(R143&lt;&gt;"Ready","",IFERROR(B143*C143+T143,""))</f>
        <v/>
      </c>
      <c r="X143" s="8">
        <f>IF(R143&lt;&gt;"Ready","",IFERROR(W143+V143,""))</f>
        <v/>
      </c>
      <c r="Y143" s="8">
        <f>IF(R143&lt;&gt;"Ready","",IFERROR(M143+N(N143)-N(O143),""))</f>
        <v/>
      </c>
      <c r="Z143" s="8">
        <f>IF(R143&lt;&gt;"Ready","",IFERROR(IF(OR(Y143&lt;=W143,Y143-W143&lt;=MIN(8.881784197001252E-16*MAX(ABS(Y143),ABS(W143)),1E-9)),"Yes","No"),""))</f>
        <v/>
      </c>
      <c r="AA143" s="8">
        <f>IF(R143&lt;&gt;"Ready","",IFERROR(IF(AND(Z143="Yes",NOT(OR(X143&lt;=Y143,X143-Y143&lt;=MIN(8.881784197001252E-16*MAX(ABS(X143),ABS(Y143)),1E-9)))),MAX(0,X143-Y143),0),""))</f>
        <v/>
      </c>
      <c r="AB143" s="8">
        <f>IF(R143&lt;&gt;"Ready","",IFERROR(IF(AA143&gt;0,IF(N(Q143)&gt;0,IF(ABS(AD143-ROUND(AD143,0))&lt;=MIN(8.881784197001252E-16*AD143,1E-9),ROUND(AD143,0),ROUNDUP(AD143,0))*Q143,MAX(AA143,N(P143))),0),""))</f>
        <v/>
      </c>
      <c r="AC143" s="8">
        <f>IF(R143&lt;&gt;"Ready","",IFERROR(Y143+AB143,""))</f>
        <v/>
      </c>
      <c r="AD143" s="8">
        <f>IF(R143&lt;&gt;"Ready","",IFERROR(IF(N(Q143)&gt;0,MAX(AA143,N(P143))/Q143,""),""))</f>
        <v/>
      </c>
    </row>
    <row r="144">
      <c r="A144" s="6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7" t="n"/>
      <c r="N144" s="7" t="n"/>
      <c r="O144" s="7" t="n"/>
      <c r="P144" s="7" t="n"/>
      <c r="Q144" s="7" t="n"/>
      <c r="R144" s="8">
        <f>IF(COUNTA(A144:Q144)=0,"",IF(TRIM(A144&amp;"")="","Item required",IFERROR(IF(NOT(AND(COUNT(B144:C144,M144)=3,MIN(B144:C144,M144)&gt;=0,COUNT(N144:Q144)=COUNTA(N144:Q144),MIN(N144:Q144)&gt;=0)),"Enter nonnegative numbers for demand, days and stock",IF(NOT(OR(AND(D144="Entered",COUNT(E144)=1,E144&gt;=0,COUNTA(F144:G144)=0),AND(D144="Statistical",E144="",COUNT(F144:G144)=2,F144&gt;=0,G144&gt;=50,G144&lt;=99.9))),"Choose entered safety OR sigma and service (50-99.9%)",IF(NOT(OR(AND(H144="Entered",COUNT(I144)=1,I144&gt;=0,COUNTA(J144:L144)=0),AND(H144="EOQ",I144="",L144="",COUNT(J144:K144)=2,MIN(J144:K144)&gt;0),AND(H144="Review",COUNT(L144)=1,L144&gt;=0,COUNTA(I144:K144)=0))),"Choose one quantity basis; EOQ costs must be positive",IF(IF(H144="EOQ",IF(B144=0,TRUE,SQRT(2*(B144*365)*J144/K144)&gt;0),TRUE),"Ready","Calculated EOQ outside numeric range; rescale")))),"Check inputs / numeric range")))</f>
        <v/>
      </c>
      <c r="S144" s="8">
        <f>IF(R144&lt;&gt;"Ready","",IFERROR(IF(D144="Statistical",IF(G144=50,0,MAX(0,_xlfn.NORM.S.INV(G144/100))),""),""))</f>
        <v/>
      </c>
      <c r="T144" s="8">
        <f>IF(R144&lt;&gt;"Ready","",IFERROR(IF(D144="Entered",E144,S144*F144*SQRT(C144)),""))</f>
        <v/>
      </c>
      <c r="U144" s="8">
        <f>IF(R144&lt;&gt;"Ready","",IFERROR(B144*365,""))</f>
        <v/>
      </c>
      <c r="V144" s="8">
        <f>IF(R144&lt;&gt;"Ready","",IFERROR(IF(H144="Entered",I144,IF(H144="Review",B144*L144,IF(U144=0,0,SQRT(2*U144*J144/K144)))),""))</f>
        <v/>
      </c>
      <c r="W144" s="8">
        <f>IF(R144&lt;&gt;"Ready","",IFERROR(B144*C144+T144,""))</f>
        <v/>
      </c>
      <c r="X144" s="8">
        <f>IF(R144&lt;&gt;"Ready","",IFERROR(W144+V144,""))</f>
        <v/>
      </c>
      <c r="Y144" s="8">
        <f>IF(R144&lt;&gt;"Ready","",IFERROR(M144+N(N144)-N(O144),""))</f>
        <v/>
      </c>
      <c r="Z144" s="8">
        <f>IF(R144&lt;&gt;"Ready","",IFERROR(IF(OR(Y144&lt;=W144,Y144-W144&lt;=MIN(8.881784197001252E-16*MAX(ABS(Y144),ABS(W144)),1E-9)),"Yes","No"),""))</f>
        <v/>
      </c>
      <c r="AA144" s="8">
        <f>IF(R144&lt;&gt;"Ready","",IFERROR(IF(AND(Z144="Yes",NOT(OR(X144&lt;=Y144,X144-Y144&lt;=MIN(8.881784197001252E-16*MAX(ABS(X144),ABS(Y144)),1E-9)))),MAX(0,X144-Y144),0),""))</f>
        <v/>
      </c>
      <c r="AB144" s="8">
        <f>IF(R144&lt;&gt;"Ready","",IFERROR(IF(AA144&gt;0,IF(N(Q144)&gt;0,IF(ABS(AD144-ROUND(AD144,0))&lt;=MIN(8.881784197001252E-16*AD144,1E-9),ROUND(AD144,0),ROUNDUP(AD144,0))*Q144,MAX(AA144,N(P144))),0),""))</f>
        <v/>
      </c>
      <c r="AC144" s="8">
        <f>IF(R144&lt;&gt;"Ready","",IFERROR(Y144+AB144,""))</f>
        <v/>
      </c>
      <c r="AD144" s="8">
        <f>IF(R144&lt;&gt;"Ready","",IFERROR(IF(N(Q144)&gt;0,MAX(AA144,N(P144))/Q144,""),""))</f>
        <v/>
      </c>
    </row>
    <row r="145">
      <c r="A145" s="6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7" t="n"/>
      <c r="N145" s="7" t="n"/>
      <c r="O145" s="7" t="n"/>
      <c r="P145" s="7" t="n"/>
      <c r="Q145" s="7" t="n"/>
      <c r="R145" s="8">
        <f>IF(COUNTA(A145:Q145)=0,"",IF(TRIM(A145&amp;"")="","Item required",IFERROR(IF(NOT(AND(COUNT(B145:C145,M145)=3,MIN(B145:C145,M145)&gt;=0,COUNT(N145:Q145)=COUNTA(N145:Q145),MIN(N145:Q145)&gt;=0)),"Enter nonnegative numbers for demand, days and stock",IF(NOT(OR(AND(D145="Entered",COUNT(E145)=1,E145&gt;=0,COUNTA(F145:G145)=0),AND(D145="Statistical",E145="",COUNT(F145:G145)=2,F145&gt;=0,G145&gt;=50,G145&lt;=99.9))),"Choose entered safety OR sigma and service (50-99.9%)",IF(NOT(OR(AND(H145="Entered",COUNT(I145)=1,I145&gt;=0,COUNTA(J145:L145)=0),AND(H145="EOQ",I145="",L145="",COUNT(J145:K145)=2,MIN(J145:K145)&gt;0),AND(H145="Review",COUNT(L145)=1,L145&gt;=0,COUNTA(I145:K145)=0))),"Choose one quantity basis; EOQ costs must be positive",IF(IF(H145="EOQ",IF(B145=0,TRUE,SQRT(2*(B145*365)*J145/K145)&gt;0),TRUE),"Ready","Calculated EOQ outside numeric range; rescale")))),"Check inputs / numeric range")))</f>
        <v/>
      </c>
      <c r="S145" s="8">
        <f>IF(R145&lt;&gt;"Ready","",IFERROR(IF(D145="Statistical",IF(G145=50,0,MAX(0,_xlfn.NORM.S.INV(G145/100))),""),""))</f>
        <v/>
      </c>
      <c r="T145" s="8">
        <f>IF(R145&lt;&gt;"Ready","",IFERROR(IF(D145="Entered",E145,S145*F145*SQRT(C145)),""))</f>
        <v/>
      </c>
      <c r="U145" s="8">
        <f>IF(R145&lt;&gt;"Ready","",IFERROR(B145*365,""))</f>
        <v/>
      </c>
      <c r="V145" s="8">
        <f>IF(R145&lt;&gt;"Ready","",IFERROR(IF(H145="Entered",I145,IF(H145="Review",B145*L145,IF(U145=0,0,SQRT(2*U145*J145/K145)))),""))</f>
        <v/>
      </c>
      <c r="W145" s="8">
        <f>IF(R145&lt;&gt;"Ready","",IFERROR(B145*C145+T145,""))</f>
        <v/>
      </c>
      <c r="X145" s="8">
        <f>IF(R145&lt;&gt;"Ready","",IFERROR(W145+V145,""))</f>
        <v/>
      </c>
      <c r="Y145" s="8">
        <f>IF(R145&lt;&gt;"Ready","",IFERROR(M145+N(N145)-N(O145),""))</f>
        <v/>
      </c>
      <c r="Z145" s="8">
        <f>IF(R145&lt;&gt;"Ready","",IFERROR(IF(OR(Y145&lt;=W145,Y145-W145&lt;=MIN(8.881784197001252E-16*MAX(ABS(Y145),ABS(W145)),1E-9)),"Yes","No"),""))</f>
        <v/>
      </c>
      <c r="AA145" s="8">
        <f>IF(R145&lt;&gt;"Ready","",IFERROR(IF(AND(Z145="Yes",NOT(OR(X145&lt;=Y145,X145-Y145&lt;=MIN(8.881784197001252E-16*MAX(ABS(X145),ABS(Y145)),1E-9)))),MAX(0,X145-Y145),0),""))</f>
        <v/>
      </c>
      <c r="AB145" s="8">
        <f>IF(R145&lt;&gt;"Ready","",IFERROR(IF(AA145&gt;0,IF(N(Q145)&gt;0,IF(ABS(AD145-ROUND(AD145,0))&lt;=MIN(8.881784197001252E-16*AD145,1E-9),ROUND(AD145,0),ROUNDUP(AD145,0))*Q145,MAX(AA145,N(P145))),0),""))</f>
        <v/>
      </c>
      <c r="AC145" s="8">
        <f>IF(R145&lt;&gt;"Ready","",IFERROR(Y145+AB145,""))</f>
        <v/>
      </c>
      <c r="AD145" s="8">
        <f>IF(R145&lt;&gt;"Ready","",IFERROR(IF(N(Q145)&gt;0,MAX(AA145,N(P145))/Q145,""),""))</f>
        <v/>
      </c>
    </row>
    <row r="146">
      <c r="A146" s="6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7" t="n"/>
      <c r="N146" s="7" t="n"/>
      <c r="O146" s="7" t="n"/>
      <c r="P146" s="7" t="n"/>
      <c r="Q146" s="7" t="n"/>
      <c r="R146" s="8">
        <f>IF(COUNTA(A146:Q146)=0,"",IF(TRIM(A146&amp;"")="","Item required",IFERROR(IF(NOT(AND(COUNT(B146:C146,M146)=3,MIN(B146:C146,M146)&gt;=0,COUNT(N146:Q146)=COUNTA(N146:Q146),MIN(N146:Q146)&gt;=0)),"Enter nonnegative numbers for demand, days and stock",IF(NOT(OR(AND(D146="Entered",COUNT(E146)=1,E146&gt;=0,COUNTA(F146:G146)=0),AND(D146="Statistical",E146="",COUNT(F146:G146)=2,F146&gt;=0,G146&gt;=50,G146&lt;=99.9))),"Choose entered safety OR sigma and service (50-99.9%)",IF(NOT(OR(AND(H146="Entered",COUNT(I146)=1,I146&gt;=0,COUNTA(J146:L146)=0),AND(H146="EOQ",I146="",L146="",COUNT(J146:K146)=2,MIN(J146:K146)&gt;0),AND(H146="Review",COUNT(L146)=1,L146&gt;=0,COUNTA(I146:K146)=0))),"Choose one quantity basis; EOQ costs must be positive",IF(IF(H146="EOQ",IF(B146=0,TRUE,SQRT(2*(B146*365)*J146/K146)&gt;0),TRUE),"Ready","Calculated EOQ outside numeric range; rescale")))),"Check inputs / numeric range")))</f>
        <v/>
      </c>
      <c r="S146" s="8">
        <f>IF(R146&lt;&gt;"Ready","",IFERROR(IF(D146="Statistical",IF(G146=50,0,MAX(0,_xlfn.NORM.S.INV(G146/100))),""),""))</f>
        <v/>
      </c>
      <c r="T146" s="8">
        <f>IF(R146&lt;&gt;"Ready","",IFERROR(IF(D146="Entered",E146,S146*F146*SQRT(C146)),""))</f>
        <v/>
      </c>
      <c r="U146" s="8">
        <f>IF(R146&lt;&gt;"Ready","",IFERROR(B146*365,""))</f>
        <v/>
      </c>
      <c r="V146" s="8">
        <f>IF(R146&lt;&gt;"Ready","",IFERROR(IF(H146="Entered",I146,IF(H146="Review",B146*L146,IF(U146=0,0,SQRT(2*U146*J146/K146)))),""))</f>
        <v/>
      </c>
      <c r="W146" s="8">
        <f>IF(R146&lt;&gt;"Ready","",IFERROR(B146*C146+T146,""))</f>
        <v/>
      </c>
      <c r="X146" s="8">
        <f>IF(R146&lt;&gt;"Ready","",IFERROR(W146+V146,""))</f>
        <v/>
      </c>
      <c r="Y146" s="8">
        <f>IF(R146&lt;&gt;"Ready","",IFERROR(M146+N(N146)-N(O146),""))</f>
        <v/>
      </c>
      <c r="Z146" s="8">
        <f>IF(R146&lt;&gt;"Ready","",IFERROR(IF(OR(Y146&lt;=W146,Y146-W146&lt;=MIN(8.881784197001252E-16*MAX(ABS(Y146),ABS(W146)),1E-9)),"Yes","No"),""))</f>
        <v/>
      </c>
      <c r="AA146" s="8">
        <f>IF(R146&lt;&gt;"Ready","",IFERROR(IF(AND(Z146="Yes",NOT(OR(X146&lt;=Y146,X146-Y146&lt;=MIN(8.881784197001252E-16*MAX(ABS(X146),ABS(Y146)),1E-9)))),MAX(0,X146-Y146),0),""))</f>
        <v/>
      </c>
      <c r="AB146" s="8">
        <f>IF(R146&lt;&gt;"Ready","",IFERROR(IF(AA146&gt;0,IF(N(Q146)&gt;0,IF(ABS(AD146-ROUND(AD146,0))&lt;=MIN(8.881784197001252E-16*AD146,1E-9),ROUND(AD146,0),ROUNDUP(AD146,0))*Q146,MAX(AA146,N(P146))),0),""))</f>
        <v/>
      </c>
      <c r="AC146" s="8">
        <f>IF(R146&lt;&gt;"Ready","",IFERROR(Y146+AB146,""))</f>
        <v/>
      </c>
      <c r="AD146" s="8">
        <f>IF(R146&lt;&gt;"Ready","",IFERROR(IF(N(Q146)&gt;0,MAX(AA146,N(P146))/Q146,""),""))</f>
        <v/>
      </c>
    </row>
    <row r="147">
      <c r="A147" s="6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7" t="n"/>
      <c r="N147" s="7" t="n"/>
      <c r="O147" s="7" t="n"/>
      <c r="P147" s="7" t="n"/>
      <c r="Q147" s="7" t="n"/>
      <c r="R147" s="8">
        <f>IF(COUNTA(A147:Q147)=0,"",IF(TRIM(A147&amp;"")="","Item required",IFERROR(IF(NOT(AND(COUNT(B147:C147,M147)=3,MIN(B147:C147,M147)&gt;=0,COUNT(N147:Q147)=COUNTA(N147:Q147),MIN(N147:Q147)&gt;=0)),"Enter nonnegative numbers for demand, days and stock",IF(NOT(OR(AND(D147="Entered",COUNT(E147)=1,E147&gt;=0,COUNTA(F147:G147)=0),AND(D147="Statistical",E147="",COUNT(F147:G147)=2,F147&gt;=0,G147&gt;=50,G147&lt;=99.9))),"Choose entered safety OR sigma and service (50-99.9%)",IF(NOT(OR(AND(H147="Entered",COUNT(I147)=1,I147&gt;=0,COUNTA(J147:L147)=0),AND(H147="EOQ",I147="",L147="",COUNT(J147:K147)=2,MIN(J147:K147)&gt;0),AND(H147="Review",COUNT(L147)=1,L147&gt;=0,COUNTA(I147:K147)=0))),"Choose one quantity basis; EOQ costs must be positive",IF(IF(H147="EOQ",IF(B147=0,TRUE,SQRT(2*(B147*365)*J147/K147)&gt;0),TRUE),"Ready","Calculated EOQ outside numeric range; rescale")))),"Check inputs / numeric range")))</f>
        <v/>
      </c>
      <c r="S147" s="8">
        <f>IF(R147&lt;&gt;"Ready","",IFERROR(IF(D147="Statistical",IF(G147=50,0,MAX(0,_xlfn.NORM.S.INV(G147/100))),""),""))</f>
        <v/>
      </c>
      <c r="T147" s="8">
        <f>IF(R147&lt;&gt;"Ready","",IFERROR(IF(D147="Entered",E147,S147*F147*SQRT(C147)),""))</f>
        <v/>
      </c>
      <c r="U147" s="8">
        <f>IF(R147&lt;&gt;"Ready","",IFERROR(B147*365,""))</f>
        <v/>
      </c>
      <c r="V147" s="8">
        <f>IF(R147&lt;&gt;"Ready","",IFERROR(IF(H147="Entered",I147,IF(H147="Review",B147*L147,IF(U147=0,0,SQRT(2*U147*J147/K147)))),""))</f>
        <v/>
      </c>
      <c r="W147" s="8">
        <f>IF(R147&lt;&gt;"Ready","",IFERROR(B147*C147+T147,""))</f>
        <v/>
      </c>
      <c r="X147" s="8">
        <f>IF(R147&lt;&gt;"Ready","",IFERROR(W147+V147,""))</f>
        <v/>
      </c>
      <c r="Y147" s="8">
        <f>IF(R147&lt;&gt;"Ready","",IFERROR(M147+N(N147)-N(O147),""))</f>
        <v/>
      </c>
      <c r="Z147" s="8">
        <f>IF(R147&lt;&gt;"Ready","",IFERROR(IF(OR(Y147&lt;=W147,Y147-W147&lt;=MIN(8.881784197001252E-16*MAX(ABS(Y147),ABS(W147)),1E-9)),"Yes","No"),""))</f>
        <v/>
      </c>
      <c r="AA147" s="8">
        <f>IF(R147&lt;&gt;"Ready","",IFERROR(IF(AND(Z147="Yes",NOT(OR(X147&lt;=Y147,X147-Y147&lt;=MIN(8.881784197001252E-16*MAX(ABS(X147),ABS(Y147)),1E-9)))),MAX(0,X147-Y147),0),""))</f>
        <v/>
      </c>
      <c r="AB147" s="8">
        <f>IF(R147&lt;&gt;"Ready","",IFERROR(IF(AA147&gt;0,IF(N(Q147)&gt;0,IF(ABS(AD147-ROUND(AD147,0))&lt;=MIN(8.881784197001252E-16*AD147,1E-9),ROUND(AD147,0),ROUNDUP(AD147,0))*Q147,MAX(AA147,N(P147))),0),""))</f>
        <v/>
      </c>
      <c r="AC147" s="8">
        <f>IF(R147&lt;&gt;"Ready","",IFERROR(Y147+AB147,""))</f>
        <v/>
      </c>
      <c r="AD147" s="8">
        <f>IF(R147&lt;&gt;"Ready","",IFERROR(IF(N(Q147)&gt;0,MAX(AA147,N(P147))/Q147,""),""))</f>
        <v/>
      </c>
    </row>
    <row r="148">
      <c r="A148" s="6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7" t="n"/>
      <c r="N148" s="7" t="n"/>
      <c r="O148" s="7" t="n"/>
      <c r="P148" s="7" t="n"/>
      <c r="Q148" s="7" t="n"/>
      <c r="R148" s="8">
        <f>IF(COUNTA(A148:Q148)=0,"",IF(TRIM(A148&amp;"")="","Item required",IFERROR(IF(NOT(AND(COUNT(B148:C148,M148)=3,MIN(B148:C148,M148)&gt;=0,COUNT(N148:Q148)=COUNTA(N148:Q148),MIN(N148:Q148)&gt;=0)),"Enter nonnegative numbers for demand, days and stock",IF(NOT(OR(AND(D148="Entered",COUNT(E148)=1,E148&gt;=0,COUNTA(F148:G148)=0),AND(D148="Statistical",E148="",COUNT(F148:G148)=2,F148&gt;=0,G148&gt;=50,G148&lt;=99.9))),"Choose entered safety OR sigma and service (50-99.9%)",IF(NOT(OR(AND(H148="Entered",COUNT(I148)=1,I148&gt;=0,COUNTA(J148:L148)=0),AND(H148="EOQ",I148="",L148="",COUNT(J148:K148)=2,MIN(J148:K148)&gt;0),AND(H148="Review",COUNT(L148)=1,L148&gt;=0,COUNTA(I148:K148)=0))),"Choose one quantity basis; EOQ costs must be positive",IF(IF(H148="EOQ",IF(B148=0,TRUE,SQRT(2*(B148*365)*J148/K148)&gt;0),TRUE),"Ready","Calculated EOQ outside numeric range; rescale")))),"Check inputs / numeric range")))</f>
        <v/>
      </c>
      <c r="S148" s="8">
        <f>IF(R148&lt;&gt;"Ready","",IFERROR(IF(D148="Statistical",IF(G148=50,0,MAX(0,_xlfn.NORM.S.INV(G148/100))),""),""))</f>
        <v/>
      </c>
      <c r="T148" s="8">
        <f>IF(R148&lt;&gt;"Ready","",IFERROR(IF(D148="Entered",E148,S148*F148*SQRT(C148)),""))</f>
        <v/>
      </c>
      <c r="U148" s="8">
        <f>IF(R148&lt;&gt;"Ready","",IFERROR(B148*365,""))</f>
        <v/>
      </c>
      <c r="V148" s="8">
        <f>IF(R148&lt;&gt;"Ready","",IFERROR(IF(H148="Entered",I148,IF(H148="Review",B148*L148,IF(U148=0,0,SQRT(2*U148*J148/K148)))),""))</f>
        <v/>
      </c>
      <c r="W148" s="8">
        <f>IF(R148&lt;&gt;"Ready","",IFERROR(B148*C148+T148,""))</f>
        <v/>
      </c>
      <c r="X148" s="8">
        <f>IF(R148&lt;&gt;"Ready","",IFERROR(W148+V148,""))</f>
        <v/>
      </c>
      <c r="Y148" s="8">
        <f>IF(R148&lt;&gt;"Ready","",IFERROR(M148+N(N148)-N(O148),""))</f>
        <v/>
      </c>
      <c r="Z148" s="8">
        <f>IF(R148&lt;&gt;"Ready","",IFERROR(IF(OR(Y148&lt;=W148,Y148-W148&lt;=MIN(8.881784197001252E-16*MAX(ABS(Y148),ABS(W148)),1E-9)),"Yes","No"),""))</f>
        <v/>
      </c>
      <c r="AA148" s="8">
        <f>IF(R148&lt;&gt;"Ready","",IFERROR(IF(AND(Z148="Yes",NOT(OR(X148&lt;=Y148,X148-Y148&lt;=MIN(8.881784197001252E-16*MAX(ABS(X148),ABS(Y148)),1E-9)))),MAX(0,X148-Y148),0),""))</f>
        <v/>
      </c>
      <c r="AB148" s="8">
        <f>IF(R148&lt;&gt;"Ready","",IFERROR(IF(AA148&gt;0,IF(N(Q148)&gt;0,IF(ABS(AD148-ROUND(AD148,0))&lt;=MIN(8.881784197001252E-16*AD148,1E-9),ROUND(AD148,0),ROUNDUP(AD148,0))*Q148,MAX(AA148,N(P148))),0),""))</f>
        <v/>
      </c>
      <c r="AC148" s="8">
        <f>IF(R148&lt;&gt;"Ready","",IFERROR(Y148+AB148,""))</f>
        <v/>
      </c>
      <c r="AD148" s="8">
        <f>IF(R148&lt;&gt;"Ready","",IFERROR(IF(N(Q148)&gt;0,MAX(AA148,N(P148))/Q148,""),""))</f>
        <v/>
      </c>
    </row>
    <row r="149">
      <c r="A149" s="6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7" t="n"/>
      <c r="N149" s="7" t="n"/>
      <c r="O149" s="7" t="n"/>
      <c r="P149" s="7" t="n"/>
      <c r="Q149" s="7" t="n"/>
      <c r="R149" s="8">
        <f>IF(COUNTA(A149:Q149)=0,"",IF(TRIM(A149&amp;"")="","Item required",IFERROR(IF(NOT(AND(COUNT(B149:C149,M149)=3,MIN(B149:C149,M149)&gt;=0,COUNT(N149:Q149)=COUNTA(N149:Q149),MIN(N149:Q149)&gt;=0)),"Enter nonnegative numbers for demand, days and stock",IF(NOT(OR(AND(D149="Entered",COUNT(E149)=1,E149&gt;=0,COUNTA(F149:G149)=0),AND(D149="Statistical",E149="",COUNT(F149:G149)=2,F149&gt;=0,G149&gt;=50,G149&lt;=99.9))),"Choose entered safety OR sigma and service (50-99.9%)",IF(NOT(OR(AND(H149="Entered",COUNT(I149)=1,I149&gt;=0,COUNTA(J149:L149)=0),AND(H149="EOQ",I149="",L149="",COUNT(J149:K149)=2,MIN(J149:K149)&gt;0),AND(H149="Review",COUNT(L149)=1,L149&gt;=0,COUNTA(I149:K149)=0))),"Choose one quantity basis; EOQ costs must be positive",IF(IF(H149="EOQ",IF(B149=0,TRUE,SQRT(2*(B149*365)*J149/K149)&gt;0),TRUE),"Ready","Calculated EOQ outside numeric range; rescale")))),"Check inputs / numeric range")))</f>
        <v/>
      </c>
      <c r="S149" s="8">
        <f>IF(R149&lt;&gt;"Ready","",IFERROR(IF(D149="Statistical",IF(G149=50,0,MAX(0,_xlfn.NORM.S.INV(G149/100))),""),""))</f>
        <v/>
      </c>
      <c r="T149" s="8">
        <f>IF(R149&lt;&gt;"Ready","",IFERROR(IF(D149="Entered",E149,S149*F149*SQRT(C149)),""))</f>
        <v/>
      </c>
      <c r="U149" s="8">
        <f>IF(R149&lt;&gt;"Ready","",IFERROR(B149*365,""))</f>
        <v/>
      </c>
      <c r="V149" s="8">
        <f>IF(R149&lt;&gt;"Ready","",IFERROR(IF(H149="Entered",I149,IF(H149="Review",B149*L149,IF(U149=0,0,SQRT(2*U149*J149/K149)))),""))</f>
        <v/>
      </c>
      <c r="W149" s="8">
        <f>IF(R149&lt;&gt;"Ready","",IFERROR(B149*C149+T149,""))</f>
        <v/>
      </c>
      <c r="X149" s="8">
        <f>IF(R149&lt;&gt;"Ready","",IFERROR(W149+V149,""))</f>
        <v/>
      </c>
      <c r="Y149" s="8">
        <f>IF(R149&lt;&gt;"Ready","",IFERROR(M149+N(N149)-N(O149),""))</f>
        <v/>
      </c>
      <c r="Z149" s="8">
        <f>IF(R149&lt;&gt;"Ready","",IFERROR(IF(OR(Y149&lt;=W149,Y149-W149&lt;=MIN(8.881784197001252E-16*MAX(ABS(Y149),ABS(W149)),1E-9)),"Yes","No"),""))</f>
        <v/>
      </c>
      <c r="AA149" s="8">
        <f>IF(R149&lt;&gt;"Ready","",IFERROR(IF(AND(Z149="Yes",NOT(OR(X149&lt;=Y149,X149-Y149&lt;=MIN(8.881784197001252E-16*MAX(ABS(X149),ABS(Y149)),1E-9)))),MAX(0,X149-Y149),0),""))</f>
        <v/>
      </c>
      <c r="AB149" s="8">
        <f>IF(R149&lt;&gt;"Ready","",IFERROR(IF(AA149&gt;0,IF(N(Q149)&gt;0,IF(ABS(AD149-ROUND(AD149,0))&lt;=MIN(8.881784197001252E-16*AD149,1E-9),ROUND(AD149,0),ROUNDUP(AD149,0))*Q149,MAX(AA149,N(P149))),0),""))</f>
        <v/>
      </c>
      <c r="AC149" s="8">
        <f>IF(R149&lt;&gt;"Ready","",IFERROR(Y149+AB149,""))</f>
        <v/>
      </c>
      <c r="AD149" s="8">
        <f>IF(R149&lt;&gt;"Ready","",IFERROR(IF(N(Q149)&gt;0,MAX(AA149,N(P149))/Q149,""),""))</f>
        <v/>
      </c>
    </row>
    <row r="150">
      <c r="A150" s="6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7" t="n"/>
      <c r="N150" s="7" t="n"/>
      <c r="O150" s="7" t="n"/>
      <c r="P150" s="7" t="n"/>
      <c r="Q150" s="7" t="n"/>
      <c r="R150" s="8">
        <f>IF(COUNTA(A150:Q150)=0,"",IF(TRIM(A150&amp;"")="","Item required",IFERROR(IF(NOT(AND(COUNT(B150:C150,M150)=3,MIN(B150:C150,M150)&gt;=0,COUNT(N150:Q150)=COUNTA(N150:Q150),MIN(N150:Q150)&gt;=0)),"Enter nonnegative numbers for demand, days and stock",IF(NOT(OR(AND(D150="Entered",COUNT(E150)=1,E150&gt;=0,COUNTA(F150:G150)=0),AND(D150="Statistical",E150="",COUNT(F150:G150)=2,F150&gt;=0,G150&gt;=50,G150&lt;=99.9))),"Choose entered safety OR sigma and service (50-99.9%)",IF(NOT(OR(AND(H150="Entered",COUNT(I150)=1,I150&gt;=0,COUNTA(J150:L150)=0),AND(H150="EOQ",I150="",L150="",COUNT(J150:K150)=2,MIN(J150:K150)&gt;0),AND(H150="Review",COUNT(L150)=1,L150&gt;=0,COUNTA(I150:K150)=0))),"Choose one quantity basis; EOQ costs must be positive",IF(IF(H150="EOQ",IF(B150=0,TRUE,SQRT(2*(B150*365)*J150/K150)&gt;0),TRUE),"Ready","Calculated EOQ outside numeric range; rescale")))),"Check inputs / numeric range")))</f>
        <v/>
      </c>
      <c r="S150" s="8">
        <f>IF(R150&lt;&gt;"Ready","",IFERROR(IF(D150="Statistical",IF(G150=50,0,MAX(0,_xlfn.NORM.S.INV(G150/100))),""),""))</f>
        <v/>
      </c>
      <c r="T150" s="8">
        <f>IF(R150&lt;&gt;"Ready","",IFERROR(IF(D150="Entered",E150,S150*F150*SQRT(C150)),""))</f>
        <v/>
      </c>
      <c r="U150" s="8">
        <f>IF(R150&lt;&gt;"Ready","",IFERROR(B150*365,""))</f>
        <v/>
      </c>
      <c r="V150" s="8">
        <f>IF(R150&lt;&gt;"Ready","",IFERROR(IF(H150="Entered",I150,IF(H150="Review",B150*L150,IF(U150=0,0,SQRT(2*U150*J150/K150)))),""))</f>
        <v/>
      </c>
      <c r="W150" s="8">
        <f>IF(R150&lt;&gt;"Ready","",IFERROR(B150*C150+T150,""))</f>
        <v/>
      </c>
      <c r="X150" s="8">
        <f>IF(R150&lt;&gt;"Ready","",IFERROR(W150+V150,""))</f>
        <v/>
      </c>
      <c r="Y150" s="8">
        <f>IF(R150&lt;&gt;"Ready","",IFERROR(M150+N(N150)-N(O150),""))</f>
        <v/>
      </c>
      <c r="Z150" s="8">
        <f>IF(R150&lt;&gt;"Ready","",IFERROR(IF(OR(Y150&lt;=W150,Y150-W150&lt;=MIN(8.881784197001252E-16*MAX(ABS(Y150),ABS(W150)),1E-9)),"Yes","No"),""))</f>
        <v/>
      </c>
      <c r="AA150" s="8">
        <f>IF(R150&lt;&gt;"Ready","",IFERROR(IF(AND(Z150="Yes",NOT(OR(X150&lt;=Y150,X150-Y150&lt;=MIN(8.881784197001252E-16*MAX(ABS(X150),ABS(Y150)),1E-9)))),MAX(0,X150-Y150),0),""))</f>
        <v/>
      </c>
      <c r="AB150" s="8">
        <f>IF(R150&lt;&gt;"Ready","",IFERROR(IF(AA150&gt;0,IF(N(Q150)&gt;0,IF(ABS(AD150-ROUND(AD150,0))&lt;=MIN(8.881784197001252E-16*AD150,1E-9),ROUND(AD150,0),ROUNDUP(AD150,0))*Q150,MAX(AA150,N(P150))),0),""))</f>
        <v/>
      </c>
      <c r="AC150" s="8">
        <f>IF(R150&lt;&gt;"Ready","",IFERROR(Y150+AB150,""))</f>
        <v/>
      </c>
      <c r="AD150" s="8">
        <f>IF(R150&lt;&gt;"Ready","",IFERROR(IF(N(Q150)&gt;0,MAX(AA150,N(P150))/Q150,""),""))</f>
        <v/>
      </c>
    </row>
    <row r="151">
      <c r="A151" s="6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7" t="n"/>
      <c r="N151" s="7" t="n"/>
      <c r="O151" s="7" t="n"/>
      <c r="P151" s="7" t="n"/>
      <c r="Q151" s="7" t="n"/>
      <c r="R151" s="8">
        <f>IF(COUNTA(A151:Q151)=0,"",IF(TRIM(A151&amp;"")="","Item required",IFERROR(IF(NOT(AND(COUNT(B151:C151,M151)=3,MIN(B151:C151,M151)&gt;=0,COUNT(N151:Q151)=COUNTA(N151:Q151),MIN(N151:Q151)&gt;=0)),"Enter nonnegative numbers for demand, days and stock",IF(NOT(OR(AND(D151="Entered",COUNT(E151)=1,E151&gt;=0,COUNTA(F151:G151)=0),AND(D151="Statistical",E151="",COUNT(F151:G151)=2,F151&gt;=0,G151&gt;=50,G151&lt;=99.9))),"Choose entered safety OR sigma and service (50-99.9%)",IF(NOT(OR(AND(H151="Entered",COUNT(I151)=1,I151&gt;=0,COUNTA(J151:L151)=0),AND(H151="EOQ",I151="",L151="",COUNT(J151:K151)=2,MIN(J151:K151)&gt;0),AND(H151="Review",COUNT(L151)=1,L151&gt;=0,COUNTA(I151:K151)=0))),"Choose one quantity basis; EOQ costs must be positive",IF(IF(H151="EOQ",IF(B151=0,TRUE,SQRT(2*(B151*365)*J151/K151)&gt;0),TRUE),"Ready","Calculated EOQ outside numeric range; rescale")))),"Check inputs / numeric range")))</f>
        <v/>
      </c>
      <c r="S151" s="8">
        <f>IF(R151&lt;&gt;"Ready","",IFERROR(IF(D151="Statistical",IF(G151=50,0,MAX(0,_xlfn.NORM.S.INV(G151/100))),""),""))</f>
        <v/>
      </c>
      <c r="T151" s="8">
        <f>IF(R151&lt;&gt;"Ready","",IFERROR(IF(D151="Entered",E151,S151*F151*SQRT(C151)),""))</f>
        <v/>
      </c>
      <c r="U151" s="8">
        <f>IF(R151&lt;&gt;"Ready","",IFERROR(B151*365,""))</f>
        <v/>
      </c>
      <c r="V151" s="8">
        <f>IF(R151&lt;&gt;"Ready","",IFERROR(IF(H151="Entered",I151,IF(H151="Review",B151*L151,IF(U151=0,0,SQRT(2*U151*J151/K151)))),""))</f>
        <v/>
      </c>
      <c r="W151" s="8">
        <f>IF(R151&lt;&gt;"Ready","",IFERROR(B151*C151+T151,""))</f>
        <v/>
      </c>
      <c r="X151" s="8">
        <f>IF(R151&lt;&gt;"Ready","",IFERROR(W151+V151,""))</f>
        <v/>
      </c>
      <c r="Y151" s="8">
        <f>IF(R151&lt;&gt;"Ready","",IFERROR(M151+N(N151)-N(O151),""))</f>
        <v/>
      </c>
      <c r="Z151" s="8">
        <f>IF(R151&lt;&gt;"Ready","",IFERROR(IF(OR(Y151&lt;=W151,Y151-W151&lt;=MIN(8.881784197001252E-16*MAX(ABS(Y151),ABS(W151)),1E-9)),"Yes","No"),""))</f>
        <v/>
      </c>
      <c r="AA151" s="8">
        <f>IF(R151&lt;&gt;"Ready","",IFERROR(IF(AND(Z151="Yes",NOT(OR(X151&lt;=Y151,X151-Y151&lt;=MIN(8.881784197001252E-16*MAX(ABS(X151),ABS(Y151)),1E-9)))),MAX(0,X151-Y151),0),""))</f>
        <v/>
      </c>
      <c r="AB151" s="8">
        <f>IF(R151&lt;&gt;"Ready","",IFERROR(IF(AA151&gt;0,IF(N(Q151)&gt;0,IF(ABS(AD151-ROUND(AD151,0))&lt;=MIN(8.881784197001252E-16*AD151,1E-9),ROUND(AD151,0),ROUNDUP(AD151,0))*Q151,MAX(AA151,N(P151))),0),""))</f>
        <v/>
      </c>
      <c r="AC151" s="8">
        <f>IF(R151&lt;&gt;"Ready","",IFERROR(Y151+AB151,""))</f>
        <v/>
      </c>
      <c r="AD151" s="8">
        <f>IF(R151&lt;&gt;"Ready","",IFERROR(IF(N(Q151)&gt;0,MAX(AA151,N(P151))/Q151,""),""))</f>
        <v/>
      </c>
    </row>
    <row r="152">
      <c r="A152" s="6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7" t="n"/>
      <c r="N152" s="7" t="n"/>
      <c r="O152" s="7" t="n"/>
      <c r="P152" s="7" t="n"/>
      <c r="Q152" s="7" t="n"/>
      <c r="R152" s="8">
        <f>IF(COUNTA(A152:Q152)=0,"",IF(TRIM(A152&amp;"")="","Item required",IFERROR(IF(NOT(AND(COUNT(B152:C152,M152)=3,MIN(B152:C152,M152)&gt;=0,COUNT(N152:Q152)=COUNTA(N152:Q152),MIN(N152:Q152)&gt;=0)),"Enter nonnegative numbers for demand, days and stock",IF(NOT(OR(AND(D152="Entered",COUNT(E152)=1,E152&gt;=0,COUNTA(F152:G152)=0),AND(D152="Statistical",E152="",COUNT(F152:G152)=2,F152&gt;=0,G152&gt;=50,G152&lt;=99.9))),"Choose entered safety OR sigma and service (50-99.9%)",IF(NOT(OR(AND(H152="Entered",COUNT(I152)=1,I152&gt;=0,COUNTA(J152:L152)=0),AND(H152="EOQ",I152="",L152="",COUNT(J152:K152)=2,MIN(J152:K152)&gt;0),AND(H152="Review",COUNT(L152)=1,L152&gt;=0,COUNTA(I152:K152)=0))),"Choose one quantity basis; EOQ costs must be positive",IF(IF(H152="EOQ",IF(B152=0,TRUE,SQRT(2*(B152*365)*J152/K152)&gt;0),TRUE),"Ready","Calculated EOQ outside numeric range; rescale")))),"Check inputs / numeric range")))</f>
        <v/>
      </c>
      <c r="S152" s="8">
        <f>IF(R152&lt;&gt;"Ready","",IFERROR(IF(D152="Statistical",IF(G152=50,0,MAX(0,_xlfn.NORM.S.INV(G152/100))),""),""))</f>
        <v/>
      </c>
      <c r="T152" s="8">
        <f>IF(R152&lt;&gt;"Ready","",IFERROR(IF(D152="Entered",E152,S152*F152*SQRT(C152)),""))</f>
        <v/>
      </c>
      <c r="U152" s="8">
        <f>IF(R152&lt;&gt;"Ready","",IFERROR(B152*365,""))</f>
        <v/>
      </c>
      <c r="V152" s="8">
        <f>IF(R152&lt;&gt;"Ready","",IFERROR(IF(H152="Entered",I152,IF(H152="Review",B152*L152,IF(U152=0,0,SQRT(2*U152*J152/K152)))),""))</f>
        <v/>
      </c>
      <c r="W152" s="8">
        <f>IF(R152&lt;&gt;"Ready","",IFERROR(B152*C152+T152,""))</f>
        <v/>
      </c>
      <c r="X152" s="8">
        <f>IF(R152&lt;&gt;"Ready","",IFERROR(W152+V152,""))</f>
        <v/>
      </c>
      <c r="Y152" s="8">
        <f>IF(R152&lt;&gt;"Ready","",IFERROR(M152+N(N152)-N(O152),""))</f>
        <v/>
      </c>
      <c r="Z152" s="8">
        <f>IF(R152&lt;&gt;"Ready","",IFERROR(IF(OR(Y152&lt;=W152,Y152-W152&lt;=MIN(8.881784197001252E-16*MAX(ABS(Y152),ABS(W152)),1E-9)),"Yes","No"),""))</f>
        <v/>
      </c>
      <c r="AA152" s="8">
        <f>IF(R152&lt;&gt;"Ready","",IFERROR(IF(AND(Z152="Yes",NOT(OR(X152&lt;=Y152,X152-Y152&lt;=MIN(8.881784197001252E-16*MAX(ABS(X152),ABS(Y152)),1E-9)))),MAX(0,X152-Y152),0),""))</f>
        <v/>
      </c>
      <c r="AB152" s="8">
        <f>IF(R152&lt;&gt;"Ready","",IFERROR(IF(AA152&gt;0,IF(N(Q152)&gt;0,IF(ABS(AD152-ROUND(AD152,0))&lt;=MIN(8.881784197001252E-16*AD152,1E-9),ROUND(AD152,0),ROUNDUP(AD152,0))*Q152,MAX(AA152,N(P152))),0),""))</f>
        <v/>
      </c>
      <c r="AC152" s="8">
        <f>IF(R152&lt;&gt;"Ready","",IFERROR(Y152+AB152,""))</f>
        <v/>
      </c>
      <c r="AD152" s="8">
        <f>IF(R152&lt;&gt;"Ready","",IFERROR(IF(N(Q152)&gt;0,MAX(AA152,N(P152))/Q152,""),""))</f>
        <v/>
      </c>
    </row>
    <row r="153">
      <c r="A153" s="6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7" t="n"/>
      <c r="N153" s="7" t="n"/>
      <c r="O153" s="7" t="n"/>
      <c r="P153" s="7" t="n"/>
      <c r="Q153" s="7" t="n"/>
      <c r="R153" s="8">
        <f>IF(COUNTA(A153:Q153)=0,"",IF(TRIM(A153&amp;"")="","Item required",IFERROR(IF(NOT(AND(COUNT(B153:C153,M153)=3,MIN(B153:C153,M153)&gt;=0,COUNT(N153:Q153)=COUNTA(N153:Q153),MIN(N153:Q153)&gt;=0)),"Enter nonnegative numbers for demand, days and stock",IF(NOT(OR(AND(D153="Entered",COUNT(E153)=1,E153&gt;=0,COUNTA(F153:G153)=0),AND(D153="Statistical",E153="",COUNT(F153:G153)=2,F153&gt;=0,G153&gt;=50,G153&lt;=99.9))),"Choose entered safety OR sigma and service (50-99.9%)",IF(NOT(OR(AND(H153="Entered",COUNT(I153)=1,I153&gt;=0,COUNTA(J153:L153)=0),AND(H153="EOQ",I153="",L153="",COUNT(J153:K153)=2,MIN(J153:K153)&gt;0),AND(H153="Review",COUNT(L153)=1,L153&gt;=0,COUNTA(I153:K153)=0))),"Choose one quantity basis; EOQ costs must be positive",IF(IF(H153="EOQ",IF(B153=0,TRUE,SQRT(2*(B153*365)*J153/K153)&gt;0),TRUE),"Ready","Calculated EOQ outside numeric range; rescale")))),"Check inputs / numeric range")))</f>
        <v/>
      </c>
      <c r="S153" s="8">
        <f>IF(R153&lt;&gt;"Ready","",IFERROR(IF(D153="Statistical",IF(G153=50,0,MAX(0,_xlfn.NORM.S.INV(G153/100))),""),""))</f>
        <v/>
      </c>
      <c r="T153" s="8">
        <f>IF(R153&lt;&gt;"Ready","",IFERROR(IF(D153="Entered",E153,S153*F153*SQRT(C153)),""))</f>
        <v/>
      </c>
      <c r="U153" s="8">
        <f>IF(R153&lt;&gt;"Ready","",IFERROR(B153*365,""))</f>
        <v/>
      </c>
      <c r="V153" s="8">
        <f>IF(R153&lt;&gt;"Ready","",IFERROR(IF(H153="Entered",I153,IF(H153="Review",B153*L153,IF(U153=0,0,SQRT(2*U153*J153/K153)))),""))</f>
        <v/>
      </c>
      <c r="W153" s="8">
        <f>IF(R153&lt;&gt;"Ready","",IFERROR(B153*C153+T153,""))</f>
        <v/>
      </c>
      <c r="X153" s="8">
        <f>IF(R153&lt;&gt;"Ready","",IFERROR(W153+V153,""))</f>
        <v/>
      </c>
      <c r="Y153" s="8">
        <f>IF(R153&lt;&gt;"Ready","",IFERROR(M153+N(N153)-N(O153),""))</f>
        <v/>
      </c>
      <c r="Z153" s="8">
        <f>IF(R153&lt;&gt;"Ready","",IFERROR(IF(OR(Y153&lt;=W153,Y153-W153&lt;=MIN(8.881784197001252E-16*MAX(ABS(Y153),ABS(W153)),1E-9)),"Yes","No"),""))</f>
        <v/>
      </c>
      <c r="AA153" s="8">
        <f>IF(R153&lt;&gt;"Ready","",IFERROR(IF(AND(Z153="Yes",NOT(OR(X153&lt;=Y153,X153-Y153&lt;=MIN(8.881784197001252E-16*MAX(ABS(X153),ABS(Y153)),1E-9)))),MAX(0,X153-Y153),0),""))</f>
        <v/>
      </c>
      <c r="AB153" s="8">
        <f>IF(R153&lt;&gt;"Ready","",IFERROR(IF(AA153&gt;0,IF(N(Q153)&gt;0,IF(ABS(AD153-ROUND(AD153,0))&lt;=MIN(8.881784197001252E-16*AD153,1E-9),ROUND(AD153,0),ROUNDUP(AD153,0))*Q153,MAX(AA153,N(P153))),0),""))</f>
        <v/>
      </c>
      <c r="AC153" s="8">
        <f>IF(R153&lt;&gt;"Ready","",IFERROR(Y153+AB153,""))</f>
        <v/>
      </c>
      <c r="AD153" s="8">
        <f>IF(R153&lt;&gt;"Ready","",IFERROR(IF(N(Q153)&gt;0,MAX(AA153,N(P153))/Q153,""),""))</f>
        <v/>
      </c>
    </row>
    <row r="154">
      <c r="A154" s="6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7" t="n"/>
      <c r="N154" s="7" t="n"/>
      <c r="O154" s="7" t="n"/>
      <c r="P154" s="7" t="n"/>
      <c r="Q154" s="7" t="n"/>
      <c r="R154" s="8">
        <f>IF(COUNTA(A154:Q154)=0,"",IF(TRIM(A154&amp;"")="","Item required",IFERROR(IF(NOT(AND(COUNT(B154:C154,M154)=3,MIN(B154:C154,M154)&gt;=0,COUNT(N154:Q154)=COUNTA(N154:Q154),MIN(N154:Q154)&gt;=0)),"Enter nonnegative numbers for demand, days and stock",IF(NOT(OR(AND(D154="Entered",COUNT(E154)=1,E154&gt;=0,COUNTA(F154:G154)=0),AND(D154="Statistical",E154="",COUNT(F154:G154)=2,F154&gt;=0,G154&gt;=50,G154&lt;=99.9))),"Choose entered safety OR sigma and service (50-99.9%)",IF(NOT(OR(AND(H154="Entered",COUNT(I154)=1,I154&gt;=0,COUNTA(J154:L154)=0),AND(H154="EOQ",I154="",L154="",COUNT(J154:K154)=2,MIN(J154:K154)&gt;0),AND(H154="Review",COUNT(L154)=1,L154&gt;=0,COUNTA(I154:K154)=0))),"Choose one quantity basis; EOQ costs must be positive",IF(IF(H154="EOQ",IF(B154=0,TRUE,SQRT(2*(B154*365)*J154/K154)&gt;0),TRUE),"Ready","Calculated EOQ outside numeric range; rescale")))),"Check inputs / numeric range")))</f>
        <v/>
      </c>
      <c r="S154" s="8">
        <f>IF(R154&lt;&gt;"Ready","",IFERROR(IF(D154="Statistical",IF(G154=50,0,MAX(0,_xlfn.NORM.S.INV(G154/100))),""),""))</f>
        <v/>
      </c>
      <c r="T154" s="8">
        <f>IF(R154&lt;&gt;"Ready","",IFERROR(IF(D154="Entered",E154,S154*F154*SQRT(C154)),""))</f>
        <v/>
      </c>
      <c r="U154" s="8">
        <f>IF(R154&lt;&gt;"Ready","",IFERROR(B154*365,""))</f>
        <v/>
      </c>
      <c r="V154" s="8">
        <f>IF(R154&lt;&gt;"Ready","",IFERROR(IF(H154="Entered",I154,IF(H154="Review",B154*L154,IF(U154=0,0,SQRT(2*U154*J154/K154)))),""))</f>
        <v/>
      </c>
      <c r="W154" s="8">
        <f>IF(R154&lt;&gt;"Ready","",IFERROR(B154*C154+T154,""))</f>
        <v/>
      </c>
      <c r="X154" s="8">
        <f>IF(R154&lt;&gt;"Ready","",IFERROR(W154+V154,""))</f>
        <v/>
      </c>
      <c r="Y154" s="8">
        <f>IF(R154&lt;&gt;"Ready","",IFERROR(M154+N(N154)-N(O154),""))</f>
        <v/>
      </c>
      <c r="Z154" s="8">
        <f>IF(R154&lt;&gt;"Ready","",IFERROR(IF(OR(Y154&lt;=W154,Y154-W154&lt;=MIN(8.881784197001252E-16*MAX(ABS(Y154),ABS(W154)),1E-9)),"Yes","No"),""))</f>
        <v/>
      </c>
      <c r="AA154" s="8">
        <f>IF(R154&lt;&gt;"Ready","",IFERROR(IF(AND(Z154="Yes",NOT(OR(X154&lt;=Y154,X154-Y154&lt;=MIN(8.881784197001252E-16*MAX(ABS(X154),ABS(Y154)),1E-9)))),MAX(0,X154-Y154),0),""))</f>
        <v/>
      </c>
      <c r="AB154" s="8">
        <f>IF(R154&lt;&gt;"Ready","",IFERROR(IF(AA154&gt;0,IF(N(Q154)&gt;0,IF(ABS(AD154-ROUND(AD154,0))&lt;=MIN(8.881784197001252E-16*AD154,1E-9),ROUND(AD154,0),ROUNDUP(AD154,0))*Q154,MAX(AA154,N(P154))),0),""))</f>
        <v/>
      </c>
      <c r="AC154" s="8">
        <f>IF(R154&lt;&gt;"Ready","",IFERROR(Y154+AB154,""))</f>
        <v/>
      </c>
      <c r="AD154" s="8">
        <f>IF(R154&lt;&gt;"Ready","",IFERROR(IF(N(Q154)&gt;0,MAX(AA154,N(P154))/Q154,""),""))</f>
        <v/>
      </c>
    </row>
    <row r="155">
      <c r="A155" s="6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7" t="n"/>
      <c r="N155" s="7" t="n"/>
      <c r="O155" s="7" t="n"/>
      <c r="P155" s="7" t="n"/>
      <c r="Q155" s="7" t="n"/>
      <c r="R155" s="8">
        <f>IF(COUNTA(A155:Q155)=0,"",IF(TRIM(A155&amp;"")="","Item required",IFERROR(IF(NOT(AND(COUNT(B155:C155,M155)=3,MIN(B155:C155,M155)&gt;=0,COUNT(N155:Q155)=COUNTA(N155:Q155),MIN(N155:Q155)&gt;=0)),"Enter nonnegative numbers for demand, days and stock",IF(NOT(OR(AND(D155="Entered",COUNT(E155)=1,E155&gt;=0,COUNTA(F155:G155)=0),AND(D155="Statistical",E155="",COUNT(F155:G155)=2,F155&gt;=0,G155&gt;=50,G155&lt;=99.9))),"Choose entered safety OR sigma and service (50-99.9%)",IF(NOT(OR(AND(H155="Entered",COUNT(I155)=1,I155&gt;=0,COUNTA(J155:L155)=0),AND(H155="EOQ",I155="",L155="",COUNT(J155:K155)=2,MIN(J155:K155)&gt;0),AND(H155="Review",COUNT(L155)=1,L155&gt;=0,COUNTA(I155:K155)=0))),"Choose one quantity basis; EOQ costs must be positive",IF(IF(H155="EOQ",IF(B155=0,TRUE,SQRT(2*(B155*365)*J155/K155)&gt;0),TRUE),"Ready","Calculated EOQ outside numeric range; rescale")))),"Check inputs / numeric range")))</f>
        <v/>
      </c>
      <c r="S155" s="8">
        <f>IF(R155&lt;&gt;"Ready","",IFERROR(IF(D155="Statistical",IF(G155=50,0,MAX(0,_xlfn.NORM.S.INV(G155/100))),""),""))</f>
        <v/>
      </c>
      <c r="T155" s="8">
        <f>IF(R155&lt;&gt;"Ready","",IFERROR(IF(D155="Entered",E155,S155*F155*SQRT(C155)),""))</f>
        <v/>
      </c>
      <c r="U155" s="8">
        <f>IF(R155&lt;&gt;"Ready","",IFERROR(B155*365,""))</f>
        <v/>
      </c>
      <c r="V155" s="8">
        <f>IF(R155&lt;&gt;"Ready","",IFERROR(IF(H155="Entered",I155,IF(H155="Review",B155*L155,IF(U155=0,0,SQRT(2*U155*J155/K155)))),""))</f>
        <v/>
      </c>
      <c r="W155" s="8">
        <f>IF(R155&lt;&gt;"Ready","",IFERROR(B155*C155+T155,""))</f>
        <v/>
      </c>
      <c r="X155" s="8">
        <f>IF(R155&lt;&gt;"Ready","",IFERROR(W155+V155,""))</f>
        <v/>
      </c>
      <c r="Y155" s="8">
        <f>IF(R155&lt;&gt;"Ready","",IFERROR(M155+N(N155)-N(O155),""))</f>
        <v/>
      </c>
      <c r="Z155" s="8">
        <f>IF(R155&lt;&gt;"Ready","",IFERROR(IF(OR(Y155&lt;=W155,Y155-W155&lt;=MIN(8.881784197001252E-16*MAX(ABS(Y155),ABS(W155)),1E-9)),"Yes","No"),""))</f>
        <v/>
      </c>
      <c r="AA155" s="8">
        <f>IF(R155&lt;&gt;"Ready","",IFERROR(IF(AND(Z155="Yes",NOT(OR(X155&lt;=Y155,X155-Y155&lt;=MIN(8.881784197001252E-16*MAX(ABS(X155),ABS(Y155)),1E-9)))),MAX(0,X155-Y155),0),""))</f>
        <v/>
      </c>
      <c r="AB155" s="8">
        <f>IF(R155&lt;&gt;"Ready","",IFERROR(IF(AA155&gt;0,IF(N(Q155)&gt;0,IF(ABS(AD155-ROUND(AD155,0))&lt;=MIN(8.881784197001252E-16*AD155,1E-9),ROUND(AD155,0),ROUNDUP(AD155,0))*Q155,MAX(AA155,N(P155))),0),""))</f>
        <v/>
      </c>
      <c r="AC155" s="8">
        <f>IF(R155&lt;&gt;"Ready","",IFERROR(Y155+AB155,""))</f>
        <v/>
      </c>
      <c r="AD155" s="8">
        <f>IF(R155&lt;&gt;"Ready","",IFERROR(IF(N(Q155)&gt;0,MAX(AA155,N(P155))/Q155,""),""))</f>
        <v/>
      </c>
    </row>
    <row r="156">
      <c r="A156" s="6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7" t="n"/>
      <c r="N156" s="7" t="n"/>
      <c r="O156" s="7" t="n"/>
      <c r="P156" s="7" t="n"/>
      <c r="Q156" s="7" t="n"/>
      <c r="R156" s="8">
        <f>IF(COUNTA(A156:Q156)=0,"",IF(TRIM(A156&amp;"")="","Item required",IFERROR(IF(NOT(AND(COUNT(B156:C156,M156)=3,MIN(B156:C156,M156)&gt;=0,COUNT(N156:Q156)=COUNTA(N156:Q156),MIN(N156:Q156)&gt;=0)),"Enter nonnegative numbers for demand, days and stock",IF(NOT(OR(AND(D156="Entered",COUNT(E156)=1,E156&gt;=0,COUNTA(F156:G156)=0),AND(D156="Statistical",E156="",COUNT(F156:G156)=2,F156&gt;=0,G156&gt;=50,G156&lt;=99.9))),"Choose entered safety OR sigma and service (50-99.9%)",IF(NOT(OR(AND(H156="Entered",COUNT(I156)=1,I156&gt;=0,COUNTA(J156:L156)=0),AND(H156="EOQ",I156="",L156="",COUNT(J156:K156)=2,MIN(J156:K156)&gt;0),AND(H156="Review",COUNT(L156)=1,L156&gt;=0,COUNTA(I156:K156)=0))),"Choose one quantity basis; EOQ costs must be positive",IF(IF(H156="EOQ",IF(B156=0,TRUE,SQRT(2*(B156*365)*J156/K156)&gt;0),TRUE),"Ready","Calculated EOQ outside numeric range; rescale")))),"Check inputs / numeric range")))</f>
        <v/>
      </c>
      <c r="S156" s="8">
        <f>IF(R156&lt;&gt;"Ready","",IFERROR(IF(D156="Statistical",IF(G156=50,0,MAX(0,_xlfn.NORM.S.INV(G156/100))),""),""))</f>
        <v/>
      </c>
      <c r="T156" s="8">
        <f>IF(R156&lt;&gt;"Ready","",IFERROR(IF(D156="Entered",E156,S156*F156*SQRT(C156)),""))</f>
        <v/>
      </c>
      <c r="U156" s="8">
        <f>IF(R156&lt;&gt;"Ready","",IFERROR(B156*365,""))</f>
        <v/>
      </c>
      <c r="V156" s="8">
        <f>IF(R156&lt;&gt;"Ready","",IFERROR(IF(H156="Entered",I156,IF(H156="Review",B156*L156,IF(U156=0,0,SQRT(2*U156*J156/K156)))),""))</f>
        <v/>
      </c>
      <c r="W156" s="8">
        <f>IF(R156&lt;&gt;"Ready","",IFERROR(B156*C156+T156,""))</f>
        <v/>
      </c>
      <c r="X156" s="8">
        <f>IF(R156&lt;&gt;"Ready","",IFERROR(W156+V156,""))</f>
        <v/>
      </c>
      <c r="Y156" s="8">
        <f>IF(R156&lt;&gt;"Ready","",IFERROR(M156+N(N156)-N(O156),""))</f>
        <v/>
      </c>
      <c r="Z156" s="8">
        <f>IF(R156&lt;&gt;"Ready","",IFERROR(IF(OR(Y156&lt;=W156,Y156-W156&lt;=MIN(8.881784197001252E-16*MAX(ABS(Y156),ABS(W156)),1E-9)),"Yes","No"),""))</f>
        <v/>
      </c>
      <c r="AA156" s="8">
        <f>IF(R156&lt;&gt;"Ready","",IFERROR(IF(AND(Z156="Yes",NOT(OR(X156&lt;=Y156,X156-Y156&lt;=MIN(8.881784197001252E-16*MAX(ABS(X156),ABS(Y156)),1E-9)))),MAX(0,X156-Y156),0),""))</f>
        <v/>
      </c>
      <c r="AB156" s="8">
        <f>IF(R156&lt;&gt;"Ready","",IFERROR(IF(AA156&gt;0,IF(N(Q156)&gt;0,IF(ABS(AD156-ROUND(AD156,0))&lt;=MIN(8.881784197001252E-16*AD156,1E-9),ROUND(AD156,0),ROUNDUP(AD156,0))*Q156,MAX(AA156,N(P156))),0),""))</f>
        <v/>
      </c>
      <c r="AC156" s="8">
        <f>IF(R156&lt;&gt;"Ready","",IFERROR(Y156+AB156,""))</f>
        <v/>
      </c>
      <c r="AD156" s="8">
        <f>IF(R156&lt;&gt;"Ready","",IFERROR(IF(N(Q156)&gt;0,MAX(AA156,N(P156))/Q156,""),""))</f>
        <v/>
      </c>
    </row>
    <row r="157">
      <c r="A157" s="6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7" t="n"/>
      <c r="N157" s="7" t="n"/>
      <c r="O157" s="7" t="n"/>
      <c r="P157" s="7" t="n"/>
      <c r="Q157" s="7" t="n"/>
      <c r="R157" s="8">
        <f>IF(COUNTA(A157:Q157)=0,"",IF(TRIM(A157&amp;"")="","Item required",IFERROR(IF(NOT(AND(COUNT(B157:C157,M157)=3,MIN(B157:C157,M157)&gt;=0,COUNT(N157:Q157)=COUNTA(N157:Q157),MIN(N157:Q157)&gt;=0)),"Enter nonnegative numbers for demand, days and stock",IF(NOT(OR(AND(D157="Entered",COUNT(E157)=1,E157&gt;=0,COUNTA(F157:G157)=0),AND(D157="Statistical",E157="",COUNT(F157:G157)=2,F157&gt;=0,G157&gt;=50,G157&lt;=99.9))),"Choose entered safety OR sigma and service (50-99.9%)",IF(NOT(OR(AND(H157="Entered",COUNT(I157)=1,I157&gt;=0,COUNTA(J157:L157)=0),AND(H157="EOQ",I157="",L157="",COUNT(J157:K157)=2,MIN(J157:K157)&gt;0),AND(H157="Review",COUNT(L157)=1,L157&gt;=0,COUNTA(I157:K157)=0))),"Choose one quantity basis; EOQ costs must be positive",IF(IF(H157="EOQ",IF(B157=0,TRUE,SQRT(2*(B157*365)*J157/K157)&gt;0),TRUE),"Ready","Calculated EOQ outside numeric range; rescale")))),"Check inputs / numeric range")))</f>
        <v/>
      </c>
      <c r="S157" s="8">
        <f>IF(R157&lt;&gt;"Ready","",IFERROR(IF(D157="Statistical",IF(G157=50,0,MAX(0,_xlfn.NORM.S.INV(G157/100))),""),""))</f>
        <v/>
      </c>
      <c r="T157" s="8">
        <f>IF(R157&lt;&gt;"Ready","",IFERROR(IF(D157="Entered",E157,S157*F157*SQRT(C157)),""))</f>
        <v/>
      </c>
      <c r="U157" s="8">
        <f>IF(R157&lt;&gt;"Ready","",IFERROR(B157*365,""))</f>
        <v/>
      </c>
      <c r="V157" s="8">
        <f>IF(R157&lt;&gt;"Ready","",IFERROR(IF(H157="Entered",I157,IF(H157="Review",B157*L157,IF(U157=0,0,SQRT(2*U157*J157/K157)))),""))</f>
        <v/>
      </c>
      <c r="W157" s="8">
        <f>IF(R157&lt;&gt;"Ready","",IFERROR(B157*C157+T157,""))</f>
        <v/>
      </c>
      <c r="X157" s="8">
        <f>IF(R157&lt;&gt;"Ready","",IFERROR(W157+V157,""))</f>
        <v/>
      </c>
      <c r="Y157" s="8">
        <f>IF(R157&lt;&gt;"Ready","",IFERROR(M157+N(N157)-N(O157),""))</f>
        <v/>
      </c>
      <c r="Z157" s="8">
        <f>IF(R157&lt;&gt;"Ready","",IFERROR(IF(OR(Y157&lt;=W157,Y157-W157&lt;=MIN(8.881784197001252E-16*MAX(ABS(Y157),ABS(W157)),1E-9)),"Yes","No"),""))</f>
        <v/>
      </c>
      <c r="AA157" s="8">
        <f>IF(R157&lt;&gt;"Ready","",IFERROR(IF(AND(Z157="Yes",NOT(OR(X157&lt;=Y157,X157-Y157&lt;=MIN(8.881784197001252E-16*MAX(ABS(X157),ABS(Y157)),1E-9)))),MAX(0,X157-Y157),0),""))</f>
        <v/>
      </c>
      <c r="AB157" s="8">
        <f>IF(R157&lt;&gt;"Ready","",IFERROR(IF(AA157&gt;0,IF(N(Q157)&gt;0,IF(ABS(AD157-ROUND(AD157,0))&lt;=MIN(8.881784197001252E-16*AD157,1E-9),ROUND(AD157,0),ROUNDUP(AD157,0))*Q157,MAX(AA157,N(P157))),0),""))</f>
        <v/>
      </c>
      <c r="AC157" s="8">
        <f>IF(R157&lt;&gt;"Ready","",IFERROR(Y157+AB157,""))</f>
        <v/>
      </c>
      <c r="AD157" s="8">
        <f>IF(R157&lt;&gt;"Ready","",IFERROR(IF(N(Q157)&gt;0,MAX(AA157,N(P157))/Q157,""),""))</f>
        <v/>
      </c>
    </row>
    <row r="158">
      <c r="A158" s="6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7" t="n"/>
      <c r="N158" s="7" t="n"/>
      <c r="O158" s="7" t="n"/>
      <c r="P158" s="7" t="n"/>
      <c r="Q158" s="7" t="n"/>
      <c r="R158" s="8">
        <f>IF(COUNTA(A158:Q158)=0,"",IF(TRIM(A158&amp;"")="","Item required",IFERROR(IF(NOT(AND(COUNT(B158:C158,M158)=3,MIN(B158:C158,M158)&gt;=0,COUNT(N158:Q158)=COUNTA(N158:Q158),MIN(N158:Q158)&gt;=0)),"Enter nonnegative numbers for demand, days and stock",IF(NOT(OR(AND(D158="Entered",COUNT(E158)=1,E158&gt;=0,COUNTA(F158:G158)=0),AND(D158="Statistical",E158="",COUNT(F158:G158)=2,F158&gt;=0,G158&gt;=50,G158&lt;=99.9))),"Choose entered safety OR sigma and service (50-99.9%)",IF(NOT(OR(AND(H158="Entered",COUNT(I158)=1,I158&gt;=0,COUNTA(J158:L158)=0),AND(H158="EOQ",I158="",L158="",COUNT(J158:K158)=2,MIN(J158:K158)&gt;0),AND(H158="Review",COUNT(L158)=1,L158&gt;=0,COUNTA(I158:K158)=0))),"Choose one quantity basis; EOQ costs must be positive",IF(IF(H158="EOQ",IF(B158=0,TRUE,SQRT(2*(B158*365)*J158/K158)&gt;0),TRUE),"Ready","Calculated EOQ outside numeric range; rescale")))),"Check inputs / numeric range")))</f>
        <v/>
      </c>
      <c r="S158" s="8">
        <f>IF(R158&lt;&gt;"Ready","",IFERROR(IF(D158="Statistical",IF(G158=50,0,MAX(0,_xlfn.NORM.S.INV(G158/100))),""),""))</f>
        <v/>
      </c>
      <c r="T158" s="8">
        <f>IF(R158&lt;&gt;"Ready","",IFERROR(IF(D158="Entered",E158,S158*F158*SQRT(C158)),""))</f>
        <v/>
      </c>
      <c r="U158" s="8">
        <f>IF(R158&lt;&gt;"Ready","",IFERROR(B158*365,""))</f>
        <v/>
      </c>
      <c r="V158" s="8">
        <f>IF(R158&lt;&gt;"Ready","",IFERROR(IF(H158="Entered",I158,IF(H158="Review",B158*L158,IF(U158=0,0,SQRT(2*U158*J158/K158)))),""))</f>
        <v/>
      </c>
      <c r="W158" s="8">
        <f>IF(R158&lt;&gt;"Ready","",IFERROR(B158*C158+T158,""))</f>
        <v/>
      </c>
      <c r="X158" s="8">
        <f>IF(R158&lt;&gt;"Ready","",IFERROR(W158+V158,""))</f>
        <v/>
      </c>
      <c r="Y158" s="8">
        <f>IF(R158&lt;&gt;"Ready","",IFERROR(M158+N(N158)-N(O158),""))</f>
        <v/>
      </c>
      <c r="Z158" s="8">
        <f>IF(R158&lt;&gt;"Ready","",IFERROR(IF(OR(Y158&lt;=W158,Y158-W158&lt;=MIN(8.881784197001252E-16*MAX(ABS(Y158),ABS(W158)),1E-9)),"Yes","No"),""))</f>
        <v/>
      </c>
      <c r="AA158" s="8">
        <f>IF(R158&lt;&gt;"Ready","",IFERROR(IF(AND(Z158="Yes",NOT(OR(X158&lt;=Y158,X158-Y158&lt;=MIN(8.881784197001252E-16*MAX(ABS(X158),ABS(Y158)),1E-9)))),MAX(0,X158-Y158),0),""))</f>
        <v/>
      </c>
      <c r="AB158" s="8">
        <f>IF(R158&lt;&gt;"Ready","",IFERROR(IF(AA158&gt;0,IF(N(Q158)&gt;0,IF(ABS(AD158-ROUND(AD158,0))&lt;=MIN(8.881784197001252E-16*AD158,1E-9),ROUND(AD158,0),ROUNDUP(AD158,0))*Q158,MAX(AA158,N(P158))),0),""))</f>
        <v/>
      </c>
      <c r="AC158" s="8">
        <f>IF(R158&lt;&gt;"Ready","",IFERROR(Y158+AB158,""))</f>
        <v/>
      </c>
      <c r="AD158" s="8">
        <f>IF(R158&lt;&gt;"Ready","",IFERROR(IF(N(Q158)&gt;0,MAX(AA158,N(P158))/Q158,""),""))</f>
        <v/>
      </c>
    </row>
    <row r="159">
      <c r="A159" s="6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7" t="n"/>
      <c r="N159" s="7" t="n"/>
      <c r="O159" s="7" t="n"/>
      <c r="P159" s="7" t="n"/>
      <c r="Q159" s="7" t="n"/>
      <c r="R159" s="8">
        <f>IF(COUNTA(A159:Q159)=0,"",IF(TRIM(A159&amp;"")="","Item required",IFERROR(IF(NOT(AND(COUNT(B159:C159,M159)=3,MIN(B159:C159,M159)&gt;=0,COUNT(N159:Q159)=COUNTA(N159:Q159),MIN(N159:Q159)&gt;=0)),"Enter nonnegative numbers for demand, days and stock",IF(NOT(OR(AND(D159="Entered",COUNT(E159)=1,E159&gt;=0,COUNTA(F159:G159)=0),AND(D159="Statistical",E159="",COUNT(F159:G159)=2,F159&gt;=0,G159&gt;=50,G159&lt;=99.9))),"Choose entered safety OR sigma and service (50-99.9%)",IF(NOT(OR(AND(H159="Entered",COUNT(I159)=1,I159&gt;=0,COUNTA(J159:L159)=0),AND(H159="EOQ",I159="",L159="",COUNT(J159:K159)=2,MIN(J159:K159)&gt;0),AND(H159="Review",COUNT(L159)=1,L159&gt;=0,COUNTA(I159:K159)=0))),"Choose one quantity basis; EOQ costs must be positive",IF(IF(H159="EOQ",IF(B159=0,TRUE,SQRT(2*(B159*365)*J159/K159)&gt;0),TRUE),"Ready","Calculated EOQ outside numeric range; rescale")))),"Check inputs / numeric range")))</f>
        <v/>
      </c>
      <c r="S159" s="8">
        <f>IF(R159&lt;&gt;"Ready","",IFERROR(IF(D159="Statistical",IF(G159=50,0,MAX(0,_xlfn.NORM.S.INV(G159/100))),""),""))</f>
        <v/>
      </c>
      <c r="T159" s="8">
        <f>IF(R159&lt;&gt;"Ready","",IFERROR(IF(D159="Entered",E159,S159*F159*SQRT(C159)),""))</f>
        <v/>
      </c>
      <c r="U159" s="8">
        <f>IF(R159&lt;&gt;"Ready","",IFERROR(B159*365,""))</f>
        <v/>
      </c>
      <c r="V159" s="8">
        <f>IF(R159&lt;&gt;"Ready","",IFERROR(IF(H159="Entered",I159,IF(H159="Review",B159*L159,IF(U159=0,0,SQRT(2*U159*J159/K159)))),""))</f>
        <v/>
      </c>
      <c r="W159" s="8">
        <f>IF(R159&lt;&gt;"Ready","",IFERROR(B159*C159+T159,""))</f>
        <v/>
      </c>
      <c r="X159" s="8">
        <f>IF(R159&lt;&gt;"Ready","",IFERROR(W159+V159,""))</f>
        <v/>
      </c>
      <c r="Y159" s="8">
        <f>IF(R159&lt;&gt;"Ready","",IFERROR(M159+N(N159)-N(O159),""))</f>
        <v/>
      </c>
      <c r="Z159" s="8">
        <f>IF(R159&lt;&gt;"Ready","",IFERROR(IF(OR(Y159&lt;=W159,Y159-W159&lt;=MIN(8.881784197001252E-16*MAX(ABS(Y159),ABS(W159)),1E-9)),"Yes","No"),""))</f>
        <v/>
      </c>
      <c r="AA159" s="8">
        <f>IF(R159&lt;&gt;"Ready","",IFERROR(IF(AND(Z159="Yes",NOT(OR(X159&lt;=Y159,X159-Y159&lt;=MIN(8.881784197001252E-16*MAX(ABS(X159),ABS(Y159)),1E-9)))),MAX(0,X159-Y159),0),""))</f>
        <v/>
      </c>
      <c r="AB159" s="8">
        <f>IF(R159&lt;&gt;"Ready","",IFERROR(IF(AA159&gt;0,IF(N(Q159)&gt;0,IF(ABS(AD159-ROUND(AD159,0))&lt;=MIN(8.881784197001252E-16*AD159,1E-9),ROUND(AD159,0),ROUNDUP(AD159,0))*Q159,MAX(AA159,N(P159))),0),""))</f>
        <v/>
      </c>
      <c r="AC159" s="8">
        <f>IF(R159&lt;&gt;"Ready","",IFERROR(Y159+AB159,""))</f>
        <v/>
      </c>
      <c r="AD159" s="8">
        <f>IF(R159&lt;&gt;"Ready","",IFERROR(IF(N(Q159)&gt;0,MAX(AA159,N(P159))/Q159,""),""))</f>
        <v/>
      </c>
    </row>
    <row r="160">
      <c r="A160" s="6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7" t="n"/>
      <c r="N160" s="7" t="n"/>
      <c r="O160" s="7" t="n"/>
      <c r="P160" s="7" t="n"/>
      <c r="Q160" s="7" t="n"/>
      <c r="R160" s="8">
        <f>IF(COUNTA(A160:Q160)=0,"",IF(TRIM(A160&amp;"")="","Item required",IFERROR(IF(NOT(AND(COUNT(B160:C160,M160)=3,MIN(B160:C160,M160)&gt;=0,COUNT(N160:Q160)=COUNTA(N160:Q160),MIN(N160:Q160)&gt;=0)),"Enter nonnegative numbers for demand, days and stock",IF(NOT(OR(AND(D160="Entered",COUNT(E160)=1,E160&gt;=0,COUNTA(F160:G160)=0),AND(D160="Statistical",E160="",COUNT(F160:G160)=2,F160&gt;=0,G160&gt;=50,G160&lt;=99.9))),"Choose entered safety OR sigma and service (50-99.9%)",IF(NOT(OR(AND(H160="Entered",COUNT(I160)=1,I160&gt;=0,COUNTA(J160:L160)=0),AND(H160="EOQ",I160="",L160="",COUNT(J160:K160)=2,MIN(J160:K160)&gt;0),AND(H160="Review",COUNT(L160)=1,L160&gt;=0,COUNTA(I160:K160)=0))),"Choose one quantity basis; EOQ costs must be positive",IF(IF(H160="EOQ",IF(B160=0,TRUE,SQRT(2*(B160*365)*J160/K160)&gt;0),TRUE),"Ready","Calculated EOQ outside numeric range; rescale")))),"Check inputs / numeric range")))</f>
        <v/>
      </c>
      <c r="S160" s="8">
        <f>IF(R160&lt;&gt;"Ready","",IFERROR(IF(D160="Statistical",IF(G160=50,0,MAX(0,_xlfn.NORM.S.INV(G160/100))),""),""))</f>
        <v/>
      </c>
      <c r="T160" s="8">
        <f>IF(R160&lt;&gt;"Ready","",IFERROR(IF(D160="Entered",E160,S160*F160*SQRT(C160)),""))</f>
        <v/>
      </c>
      <c r="U160" s="8">
        <f>IF(R160&lt;&gt;"Ready","",IFERROR(B160*365,""))</f>
        <v/>
      </c>
      <c r="V160" s="8">
        <f>IF(R160&lt;&gt;"Ready","",IFERROR(IF(H160="Entered",I160,IF(H160="Review",B160*L160,IF(U160=0,0,SQRT(2*U160*J160/K160)))),""))</f>
        <v/>
      </c>
      <c r="W160" s="8">
        <f>IF(R160&lt;&gt;"Ready","",IFERROR(B160*C160+T160,""))</f>
        <v/>
      </c>
      <c r="X160" s="8">
        <f>IF(R160&lt;&gt;"Ready","",IFERROR(W160+V160,""))</f>
        <v/>
      </c>
      <c r="Y160" s="8">
        <f>IF(R160&lt;&gt;"Ready","",IFERROR(M160+N(N160)-N(O160),""))</f>
        <v/>
      </c>
      <c r="Z160" s="8">
        <f>IF(R160&lt;&gt;"Ready","",IFERROR(IF(OR(Y160&lt;=W160,Y160-W160&lt;=MIN(8.881784197001252E-16*MAX(ABS(Y160),ABS(W160)),1E-9)),"Yes","No"),""))</f>
        <v/>
      </c>
      <c r="AA160" s="8">
        <f>IF(R160&lt;&gt;"Ready","",IFERROR(IF(AND(Z160="Yes",NOT(OR(X160&lt;=Y160,X160-Y160&lt;=MIN(8.881784197001252E-16*MAX(ABS(X160),ABS(Y160)),1E-9)))),MAX(0,X160-Y160),0),""))</f>
        <v/>
      </c>
      <c r="AB160" s="8">
        <f>IF(R160&lt;&gt;"Ready","",IFERROR(IF(AA160&gt;0,IF(N(Q160)&gt;0,IF(ABS(AD160-ROUND(AD160,0))&lt;=MIN(8.881784197001252E-16*AD160,1E-9),ROUND(AD160,0),ROUNDUP(AD160,0))*Q160,MAX(AA160,N(P160))),0),""))</f>
        <v/>
      </c>
      <c r="AC160" s="8">
        <f>IF(R160&lt;&gt;"Ready","",IFERROR(Y160+AB160,""))</f>
        <v/>
      </c>
      <c r="AD160" s="8">
        <f>IF(R160&lt;&gt;"Ready","",IFERROR(IF(N(Q160)&gt;0,MAX(AA160,N(P160))/Q160,""),""))</f>
        <v/>
      </c>
    </row>
    <row r="161">
      <c r="A161" s="6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7" t="n"/>
      <c r="N161" s="7" t="n"/>
      <c r="O161" s="7" t="n"/>
      <c r="P161" s="7" t="n"/>
      <c r="Q161" s="7" t="n"/>
      <c r="R161" s="8">
        <f>IF(COUNTA(A161:Q161)=0,"",IF(TRIM(A161&amp;"")="","Item required",IFERROR(IF(NOT(AND(COUNT(B161:C161,M161)=3,MIN(B161:C161,M161)&gt;=0,COUNT(N161:Q161)=COUNTA(N161:Q161),MIN(N161:Q161)&gt;=0)),"Enter nonnegative numbers for demand, days and stock",IF(NOT(OR(AND(D161="Entered",COUNT(E161)=1,E161&gt;=0,COUNTA(F161:G161)=0),AND(D161="Statistical",E161="",COUNT(F161:G161)=2,F161&gt;=0,G161&gt;=50,G161&lt;=99.9))),"Choose entered safety OR sigma and service (50-99.9%)",IF(NOT(OR(AND(H161="Entered",COUNT(I161)=1,I161&gt;=0,COUNTA(J161:L161)=0),AND(H161="EOQ",I161="",L161="",COUNT(J161:K161)=2,MIN(J161:K161)&gt;0),AND(H161="Review",COUNT(L161)=1,L161&gt;=0,COUNTA(I161:K161)=0))),"Choose one quantity basis; EOQ costs must be positive",IF(IF(H161="EOQ",IF(B161=0,TRUE,SQRT(2*(B161*365)*J161/K161)&gt;0),TRUE),"Ready","Calculated EOQ outside numeric range; rescale")))),"Check inputs / numeric range")))</f>
        <v/>
      </c>
      <c r="S161" s="8">
        <f>IF(R161&lt;&gt;"Ready","",IFERROR(IF(D161="Statistical",IF(G161=50,0,MAX(0,_xlfn.NORM.S.INV(G161/100))),""),""))</f>
        <v/>
      </c>
      <c r="T161" s="8">
        <f>IF(R161&lt;&gt;"Ready","",IFERROR(IF(D161="Entered",E161,S161*F161*SQRT(C161)),""))</f>
        <v/>
      </c>
      <c r="U161" s="8">
        <f>IF(R161&lt;&gt;"Ready","",IFERROR(B161*365,""))</f>
        <v/>
      </c>
      <c r="V161" s="8">
        <f>IF(R161&lt;&gt;"Ready","",IFERROR(IF(H161="Entered",I161,IF(H161="Review",B161*L161,IF(U161=0,0,SQRT(2*U161*J161/K161)))),""))</f>
        <v/>
      </c>
      <c r="W161" s="8">
        <f>IF(R161&lt;&gt;"Ready","",IFERROR(B161*C161+T161,""))</f>
        <v/>
      </c>
      <c r="X161" s="8">
        <f>IF(R161&lt;&gt;"Ready","",IFERROR(W161+V161,""))</f>
        <v/>
      </c>
      <c r="Y161" s="8">
        <f>IF(R161&lt;&gt;"Ready","",IFERROR(M161+N(N161)-N(O161),""))</f>
        <v/>
      </c>
      <c r="Z161" s="8">
        <f>IF(R161&lt;&gt;"Ready","",IFERROR(IF(OR(Y161&lt;=W161,Y161-W161&lt;=MIN(8.881784197001252E-16*MAX(ABS(Y161),ABS(W161)),1E-9)),"Yes","No"),""))</f>
        <v/>
      </c>
      <c r="AA161" s="8">
        <f>IF(R161&lt;&gt;"Ready","",IFERROR(IF(AND(Z161="Yes",NOT(OR(X161&lt;=Y161,X161-Y161&lt;=MIN(8.881784197001252E-16*MAX(ABS(X161),ABS(Y161)),1E-9)))),MAX(0,X161-Y161),0),""))</f>
        <v/>
      </c>
      <c r="AB161" s="8">
        <f>IF(R161&lt;&gt;"Ready","",IFERROR(IF(AA161&gt;0,IF(N(Q161)&gt;0,IF(ABS(AD161-ROUND(AD161,0))&lt;=MIN(8.881784197001252E-16*AD161,1E-9),ROUND(AD161,0),ROUNDUP(AD161,0))*Q161,MAX(AA161,N(P161))),0),""))</f>
        <v/>
      </c>
      <c r="AC161" s="8">
        <f>IF(R161&lt;&gt;"Ready","",IFERROR(Y161+AB161,""))</f>
        <v/>
      </c>
      <c r="AD161" s="8">
        <f>IF(R161&lt;&gt;"Ready","",IFERROR(IF(N(Q161)&gt;0,MAX(AA161,N(P161))/Q161,""),""))</f>
        <v/>
      </c>
    </row>
    <row r="162">
      <c r="A162" s="6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7" t="n"/>
      <c r="N162" s="7" t="n"/>
      <c r="O162" s="7" t="n"/>
      <c r="P162" s="7" t="n"/>
      <c r="Q162" s="7" t="n"/>
      <c r="R162" s="8">
        <f>IF(COUNTA(A162:Q162)=0,"",IF(TRIM(A162&amp;"")="","Item required",IFERROR(IF(NOT(AND(COUNT(B162:C162,M162)=3,MIN(B162:C162,M162)&gt;=0,COUNT(N162:Q162)=COUNTA(N162:Q162),MIN(N162:Q162)&gt;=0)),"Enter nonnegative numbers for demand, days and stock",IF(NOT(OR(AND(D162="Entered",COUNT(E162)=1,E162&gt;=0,COUNTA(F162:G162)=0),AND(D162="Statistical",E162="",COUNT(F162:G162)=2,F162&gt;=0,G162&gt;=50,G162&lt;=99.9))),"Choose entered safety OR sigma and service (50-99.9%)",IF(NOT(OR(AND(H162="Entered",COUNT(I162)=1,I162&gt;=0,COUNTA(J162:L162)=0),AND(H162="EOQ",I162="",L162="",COUNT(J162:K162)=2,MIN(J162:K162)&gt;0),AND(H162="Review",COUNT(L162)=1,L162&gt;=0,COUNTA(I162:K162)=0))),"Choose one quantity basis; EOQ costs must be positive",IF(IF(H162="EOQ",IF(B162=0,TRUE,SQRT(2*(B162*365)*J162/K162)&gt;0),TRUE),"Ready","Calculated EOQ outside numeric range; rescale")))),"Check inputs / numeric range")))</f>
        <v/>
      </c>
      <c r="S162" s="8">
        <f>IF(R162&lt;&gt;"Ready","",IFERROR(IF(D162="Statistical",IF(G162=50,0,MAX(0,_xlfn.NORM.S.INV(G162/100))),""),""))</f>
        <v/>
      </c>
      <c r="T162" s="8">
        <f>IF(R162&lt;&gt;"Ready","",IFERROR(IF(D162="Entered",E162,S162*F162*SQRT(C162)),""))</f>
        <v/>
      </c>
      <c r="U162" s="8">
        <f>IF(R162&lt;&gt;"Ready","",IFERROR(B162*365,""))</f>
        <v/>
      </c>
      <c r="V162" s="8">
        <f>IF(R162&lt;&gt;"Ready","",IFERROR(IF(H162="Entered",I162,IF(H162="Review",B162*L162,IF(U162=0,0,SQRT(2*U162*J162/K162)))),""))</f>
        <v/>
      </c>
      <c r="W162" s="8">
        <f>IF(R162&lt;&gt;"Ready","",IFERROR(B162*C162+T162,""))</f>
        <v/>
      </c>
      <c r="X162" s="8">
        <f>IF(R162&lt;&gt;"Ready","",IFERROR(W162+V162,""))</f>
        <v/>
      </c>
      <c r="Y162" s="8">
        <f>IF(R162&lt;&gt;"Ready","",IFERROR(M162+N(N162)-N(O162),""))</f>
        <v/>
      </c>
      <c r="Z162" s="8">
        <f>IF(R162&lt;&gt;"Ready","",IFERROR(IF(OR(Y162&lt;=W162,Y162-W162&lt;=MIN(8.881784197001252E-16*MAX(ABS(Y162),ABS(W162)),1E-9)),"Yes","No"),""))</f>
        <v/>
      </c>
      <c r="AA162" s="8">
        <f>IF(R162&lt;&gt;"Ready","",IFERROR(IF(AND(Z162="Yes",NOT(OR(X162&lt;=Y162,X162-Y162&lt;=MIN(8.881784197001252E-16*MAX(ABS(X162),ABS(Y162)),1E-9)))),MAX(0,X162-Y162),0),""))</f>
        <v/>
      </c>
      <c r="AB162" s="8">
        <f>IF(R162&lt;&gt;"Ready","",IFERROR(IF(AA162&gt;0,IF(N(Q162)&gt;0,IF(ABS(AD162-ROUND(AD162,0))&lt;=MIN(8.881784197001252E-16*AD162,1E-9),ROUND(AD162,0),ROUNDUP(AD162,0))*Q162,MAX(AA162,N(P162))),0),""))</f>
        <v/>
      </c>
      <c r="AC162" s="8">
        <f>IF(R162&lt;&gt;"Ready","",IFERROR(Y162+AB162,""))</f>
        <v/>
      </c>
      <c r="AD162" s="8">
        <f>IF(R162&lt;&gt;"Ready","",IFERROR(IF(N(Q162)&gt;0,MAX(AA162,N(P162))/Q162,""),""))</f>
        <v/>
      </c>
    </row>
    <row r="163">
      <c r="A163" s="6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7" t="n"/>
      <c r="N163" s="7" t="n"/>
      <c r="O163" s="7" t="n"/>
      <c r="P163" s="7" t="n"/>
      <c r="Q163" s="7" t="n"/>
      <c r="R163" s="8">
        <f>IF(COUNTA(A163:Q163)=0,"",IF(TRIM(A163&amp;"")="","Item required",IFERROR(IF(NOT(AND(COUNT(B163:C163,M163)=3,MIN(B163:C163,M163)&gt;=0,COUNT(N163:Q163)=COUNTA(N163:Q163),MIN(N163:Q163)&gt;=0)),"Enter nonnegative numbers for demand, days and stock",IF(NOT(OR(AND(D163="Entered",COUNT(E163)=1,E163&gt;=0,COUNTA(F163:G163)=0),AND(D163="Statistical",E163="",COUNT(F163:G163)=2,F163&gt;=0,G163&gt;=50,G163&lt;=99.9))),"Choose entered safety OR sigma and service (50-99.9%)",IF(NOT(OR(AND(H163="Entered",COUNT(I163)=1,I163&gt;=0,COUNTA(J163:L163)=0),AND(H163="EOQ",I163="",L163="",COUNT(J163:K163)=2,MIN(J163:K163)&gt;0),AND(H163="Review",COUNT(L163)=1,L163&gt;=0,COUNTA(I163:K163)=0))),"Choose one quantity basis; EOQ costs must be positive",IF(IF(H163="EOQ",IF(B163=0,TRUE,SQRT(2*(B163*365)*J163/K163)&gt;0),TRUE),"Ready","Calculated EOQ outside numeric range; rescale")))),"Check inputs / numeric range")))</f>
        <v/>
      </c>
      <c r="S163" s="8">
        <f>IF(R163&lt;&gt;"Ready","",IFERROR(IF(D163="Statistical",IF(G163=50,0,MAX(0,_xlfn.NORM.S.INV(G163/100))),""),""))</f>
        <v/>
      </c>
      <c r="T163" s="8">
        <f>IF(R163&lt;&gt;"Ready","",IFERROR(IF(D163="Entered",E163,S163*F163*SQRT(C163)),""))</f>
        <v/>
      </c>
      <c r="U163" s="8">
        <f>IF(R163&lt;&gt;"Ready","",IFERROR(B163*365,""))</f>
        <v/>
      </c>
      <c r="V163" s="8">
        <f>IF(R163&lt;&gt;"Ready","",IFERROR(IF(H163="Entered",I163,IF(H163="Review",B163*L163,IF(U163=0,0,SQRT(2*U163*J163/K163)))),""))</f>
        <v/>
      </c>
      <c r="W163" s="8">
        <f>IF(R163&lt;&gt;"Ready","",IFERROR(B163*C163+T163,""))</f>
        <v/>
      </c>
      <c r="X163" s="8">
        <f>IF(R163&lt;&gt;"Ready","",IFERROR(W163+V163,""))</f>
        <v/>
      </c>
      <c r="Y163" s="8">
        <f>IF(R163&lt;&gt;"Ready","",IFERROR(M163+N(N163)-N(O163),""))</f>
        <v/>
      </c>
      <c r="Z163" s="8">
        <f>IF(R163&lt;&gt;"Ready","",IFERROR(IF(OR(Y163&lt;=W163,Y163-W163&lt;=MIN(8.881784197001252E-16*MAX(ABS(Y163),ABS(W163)),1E-9)),"Yes","No"),""))</f>
        <v/>
      </c>
      <c r="AA163" s="8">
        <f>IF(R163&lt;&gt;"Ready","",IFERROR(IF(AND(Z163="Yes",NOT(OR(X163&lt;=Y163,X163-Y163&lt;=MIN(8.881784197001252E-16*MAX(ABS(X163),ABS(Y163)),1E-9)))),MAX(0,X163-Y163),0),""))</f>
        <v/>
      </c>
      <c r="AB163" s="8">
        <f>IF(R163&lt;&gt;"Ready","",IFERROR(IF(AA163&gt;0,IF(N(Q163)&gt;0,IF(ABS(AD163-ROUND(AD163,0))&lt;=MIN(8.881784197001252E-16*AD163,1E-9),ROUND(AD163,0),ROUNDUP(AD163,0))*Q163,MAX(AA163,N(P163))),0),""))</f>
        <v/>
      </c>
      <c r="AC163" s="8">
        <f>IF(R163&lt;&gt;"Ready","",IFERROR(Y163+AB163,""))</f>
        <v/>
      </c>
      <c r="AD163" s="8">
        <f>IF(R163&lt;&gt;"Ready","",IFERROR(IF(N(Q163)&gt;0,MAX(AA163,N(P163))/Q163,""),""))</f>
        <v/>
      </c>
    </row>
    <row r="164">
      <c r="A164" s="6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7" t="n"/>
      <c r="N164" s="7" t="n"/>
      <c r="O164" s="7" t="n"/>
      <c r="P164" s="7" t="n"/>
      <c r="Q164" s="7" t="n"/>
      <c r="R164" s="8">
        <f>IF(COUNTA(A164:Q164)=0,"",IF(TRIM(A164&amp;"")="","Item required",IFERROR(IF(NOT(AND(COUNT(B164:C164,M164)=3,MIN(B164:C164,M164)&gt;=0,COUNT(N164:Q164)=COUNTA(N164:Q164),MIN(N164:Q164)&gt;=0)),"Enter nonnegative numbers for demand, days and stock",IF(NOT(OR(AND(D164="Entered",COUNT(E164)=1,E164&gt;=0,COUNTA(F164:G164)=0),AND(D164="Statistical",E164="",COUNT(F164:G164)=2,F164&gt;=0,G164&gt;=50,G164&lt;=99.9))),"Choose entered safety OR sigma and service (50-99.9%)",IF(NOT(OR(AND(H164="Entered",COUNT(I164)=1,I164&gt;=0,COUNTA(J164:L164)=0),AND(H164="EOQ",I164="",L164="",COUNT(J164:K164)=2,MIN(J164:K164)&gt;0),AND(H164="Review",COUNT(L164)=1,L164&gt;=0,COUNTA(I164:K164)=0))),"Choose one quantity basis; EOQ costs must be positive",IF(IF(H164="EOQ",IF(B164=0,TRUE,SQRT(2*(B164*365)*J164/K164)&gt;0),TRUE),"Ready","Calculated EOQ outside numeric range; rescale")))),"Check inputs / numeric range")))</f>
        <v/>
      </c>
      <c r="S164" s="8">
        <f>IF(R164&lt;&gt;"Ready","",IFERROR(IF(D164="Statistical",IF(G164=50,0,MAX(0,_xlfn.NORM.S.INV(G164/100))),""),""))</f>
        <v/>
      </c>
      <c r="T164" s="8">
        <f>IF(R164&lt;&gt;"Ready","",IFERROR(IF(D164="Entered",E164,S164*F164*SQRT(C164)),""))</f>
        <v/>
      </c>
      <c r="U164" s="8">
        <f>IF(R164&lt;&gt;"Ready","",IFERROR(B164*365,""))</f>
        <v/>
      </c>
      <c r="V164" s="8">
        <f>IF(R164&lt;&gt;"Ready","",IFERROR(IF(H164="Entered",I164,IF(H164="Review",B164*L164,IF(U164=0,0,SQRT(2*U164*J164/K164)))),""))</f>
        <v/>
      </c>
      <c r="W164" s="8">
        <f>IF(R164&lt;&gt;"Ready","",IFERROR(B164*C164+T164,""))</f>
        <v/>
      </c>
      <c r="X164" s="8">
        <f>IF(R164&lt;&gt;"Ready","",IFERROR(W164+V164,""))</f>
        <v/>
      </c>
      <c r="Y164" s="8">
        <f>IF(R164&lt;&gt;"Ready","",IFERROR(M164+N(N164)-N(O164),""))</f>
        <v/>
      </c>
      <c r="Z164" s="8">
        <f>IF(R164&lt;&gt;"Ready","",IFERROR(IF(OR(Y164&lt;=W164,Y164-W164&lt;=MIN(8.881784197001252E-16*MAX(ABS(Y164),ABS(W164)),1E-9)),"Yes","No"),""))</f>
        <v/>
      </c>
      <c r="AA164" s="8">
        <f>IF(R164&lt;&gt;"Ready","",IFERROR(IF(AND(Z164="Yes",NOT(OR(X164&lt;=Y164,X164-Y164&lt;=MIN(8.881784197001252E-16*MAX(ABS(X164),ABS(Y164)),1E-9)))),MAX(0,X164-Y164),0),""))</f>
        <v/>
      </c>
      <c r="AB164" s="8">
        <f>IF(R164&lt;&gt;"Ready","",IFERROR(IF(AA164&gt;0,IF(N(Q164)&gt;0,IF(ABS(AD164-ROUND(AD164,0))&lt;=MIN(8.881784197001252E-16*AD164,1E-9),ROUND(AD164,0),ROUNDUP(AD164,0))*Q164,MAX(AA164,N(P164))),0),""))</f>
        <v/>
      </c>
      <c r="AC164" s="8">
        <f>IF(R164&lt;&gt;"Ready","",IFERROR(Y164+AB164,""))</f>
        <v/>
      </c>
      <c r="AD164" s="8">
        <f>IF(R164&lt;&gt;"Ready","",IFERROR(IF(N(Q164)&gt;0,MAX(AA164,N(P164))/Q164,""),""))</f>
        <v/>
      </c>
    </row>
    <row r="165">
      <c r="A165" s="6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7" t="n"/>
      <c r="N165" s="7" t="n"/>
      <c r="O165" s="7" t="n"/>
      <c r="P165" s="7" t="n"/>
      <c r="Q165" s="7" t="n"/>
      <c r="R165" s="8">
        <f>IF(COUNTA(A165:Q165)=0,"",IF(TRIM(A165&amp;"")="","Item required",IFERROR(IF(NOT(AND(COUNT(B165:C165,M165)=3,MIN(B165:C165,M165)&gt;=0,COUNT(N165:Q165)=COUNTA(N165:Q165),MIN(N165:Q165)&gt;=0)),"Enter nonnegative numbers for demand, days and stock",IF(NOT(OR(AND(D165="Entered",COUNT(E165)=1,E165&gt;=0,COUNTA(F165:G165)=0),AND(D165="Statistical",E165="",COUNT(F165:G165)=2,F165&gt;=0,G165&gt;=50,G165&lt;=99.9))),"Choose entered safety OR sigma and service (50-99.9%)",IF(NOT(OR(AND(H165="Entered",COUNT(I165)=1,I165&gt;=0,COUNTA(J165:L165)=0),AND(H165="EOQ",I165="",L165="",COUNT(J165:K165)=2,MIN(J165:K165)&gt;0),AND(H165="Review",COUNT(L165)=1,L165&gt;=0,COUNTA(I165:K165)=0))),"Choose one quantity basis; EOQ costs must be positive",IF(IF(H165="EOQ",IF(B165=0,TRUE,SQRT(2*(B165*365)*J165/K165)&gt;0),TRUE),"Ready","Calculated EOQ outside numeric range; rescale")))),"Check inputs / numeric range")))</f>
        <v/>
      </c>
      <c r="S165" s="8">
        <f>IF(R165&lt;&gt;"Ready","",IFERROR(IF(D165="Statistical",IF(G165=50,0,MAX(0,_xlfn.NORM.S.INV(G165/100))),""),""))</f>
        <v/>
      </c>
      <c r="T165" s="8">
        <f>IF(R165&lt;&gt;"Ready","",IFERROR(IF(D165="Entered",E165,S165*F165*SQRT(C165)),""))</f>
        <v/>
      </c>
      <c r="U165" s="8">
        <f>IF(R165&lt;&gt;"Ready","",IFERROR(B165*365,""))</f>
        <v/>
      </c>
      <c r="V165" s="8">
        <f>IF(R165&lt;&gt;"Ready","",IFERROR(IF(H165="Entered",I165,IF(H165="Review",B165*L165,IF(U165=0,0,SQRT(2*U165*J165/K165)))),""))</f>
        <v/>
      </c>
      <c r="W165" s="8">
        <f>IF(R165&lt;&gt;"Ready","",IFERROR(B165*C165+T165,""))</f>
        <v/>
      </c>
      <c r="X165" s="8">
        <f>IF(R165&lt;&gt;"Ready","",IFERROR(W165+V165,""))</f>
        <v/>
      </c>
      <c r="Y165" s="8">
        <f>IF(R165&lt;&gt;"Ready","",IFERROR(M165+N(N165)-N(O165),""))</f>
        <v/>
      </c>
      <c r="Z165" s="8">
        <f>IF(R165&lt;&gt;"Ready","",IFERROR(IF(OR(Y165&lt;=W165,Y165-W165&lt;=MIN(8.881784197001252E-16*MAX(ABS(Y165),ABS(W165)),1E-9)),"Yes","No"),""))</f>
        <v/>
      </c>
      <c r="AA165" s="8">
        <f>IF(R165&lt;&gt;"Ready","",IFERROR(IF(AND(Z165="Yes",NOT(OR(X165&lt;=Y165,X165-Y165&lt;=MIN(8.881784197001252E-16*MAX(ABS(X165),ABS(Y165)),1E-9)))),MAX(0,X165-Y165),0),""))</f>
        <v/>
      </c>
      <c r="AB165" s="8">
        <f>IF(R165&lt;&gt;"Ready","",IFERROR(IF(AA165&gt;0,IF(N(Q165)&gt;0,IF(ABS(AD165-ROUND(AD165,0))&lt;=MIN(8.881784197001252E-16*AD165,1E-9),ROUND(AD165,0),ROUNDUP(AD165,0))*Q165,MAX(AA165,N(P165))),0),""))</f>
        <v/>
      </c>
      <c r="AC165" s="8">
        <f>IF(R165&lt;&gt;"Ready","",IFERROR(Y165+AB165,""))</f>
        <v/>
      </c>
      <c r="AD165" s="8">
        <f>IF(R165&lt;&gt;"Ready","",IFERROR(IF(N(Q165)&gt;0,MAX(AA165,N(P165))/Q165,""),""))</f>
        <v/>
      </c>
    </row>
    <row r="166">
      <c r="A166" s="6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7" t="n"/>
      <c r="N166" s="7" t="n"/>
      <c r="O166" s="7" t="n"/>
      <c r="P166" s="7" t="n"/>
      <c r="Q166" s="7" t="n"/>
      <c r="R166" s="8">
        <f>IF(COUNTA(A166:Q166)=0,"",IF(TRIM(A166&amp;"")="","Item required",IFERROR(IF(NOT(AND(COUNT(B166:C166,M166)=3,MIN(B166:C166,M166)&gt;=0,COUNT(N166:Q166)=COUNTA(N166:Q166),MIN(N166:Q166)&gt;=0)),"Enter nonnegative numbers for demand, days and stock",IF(NOT(OR(AND(D166="Entered",COUNT(E166)=1,E166&gt;=0,COUNTA(F166:G166)=0),AND(D166="Statistical",E166="",COUNT(F166:G166)=2,F166&gt;=0,G166&gt;=50,G166&lt;=99.9))),"Choose entered safety OR sigma and service (50-99.9%)",IF(NOT(OR(AND(H166="Entered",COUNT(I166)=1,I166&gt;=0,COUNTA(J166:L166)=0),AND(H166="EOQ",I166="",L166="",COUNT(J166:K166)=2,MIN(J166:K166)&gt;0),AND(H166="Review",COUNT(L166)=1,L166&gt;=0,COUNTA(I166:K166)=0))),"Choose one quantity basis; EOQ costs must be positive",IF(IF(H166="EOQ",IF(B166=0,TRUE,SQRT(2*(B166*365)*J166/K166)&gt;0),TRUE),"Ready","Calculated EOQ outside numeric range; rescale")))),"Check inputs / numeric range")))</f>
        <v/>
      </c>
      <c r="S166" s="8">
        <f>IF(R166&lt;&gt;"Ready","",IFERROR(IF(D166="Statistical",IF(G166=50,0,MAX(0,_xlfn.NORM.S.INV(G166/100))),""),""))</f>
        <v/>
      </c>
      <c r="T166" s="8">
        <f>IF(R166&lt;&gt;"Ready","",IFERROR(IF(D166="Entered",E166,S166*F166*SQRT(C166)),""))</f>
        <v/>
      </c>
      <c r="U166" s="8">
        <f>IF(R166&lt;&gt;"Ready","",IFERROR(B166*365,""))</f>
        <v/>
      </c>
      <c r="V166" s="8">
        <f>IF(R166&lt;&gt;"Ready","",IFERROR(IF(H166="Entered",I166,IF(H166="Review",B166*L166,IF(U166=0,0,SQRT(2*U166*J166/K166)))),""))</f>
        <v/>
      </c>
      <c r="W166" s="8">
        <f>IF(R166&lt;&gt;"Ready","",IFERROR(B166*C166+T166,""))</f>
        <v/>
      </c>
      <c r="X166" s="8">
        <f>IF(R166&lt;&gt;"Ready","",IFERROR(W166+V166,""))</f>
        <v/>
      </c>
      <c r="Y166" s="8">
        <f>IF(R166&lt;&gt;"Ready","",IFERROR(M166+N(N166)-N(O166),""))</f>
        <v/>
      </c>
      <c r="Z166" s="8">
        <f>IF(R166&lt;&gt;"Ready","",IFERROR(IF(OR(Y166&lt;=W166,Y166-W166&lt;=MIN(8.881784197001252E-16*MAX(ABS(Y166),ABS(W166)),1E-9)),"Yes","No"),""))</f>
        <v/>
      </c>
      <c r="AA166" s="8">
        <f>IF(R166&lt;&gt;"Ready","",IFERROR(IF(AND(Z166="Yes",NOT(OR(X166&lt;=Y166,X166-Y166&lt;=MIN(8.881784197001252E-16*MAX(ABS(X166),ABS(Y166)),1E-9)))),MAX(0,X166-Y166),0),""))</f>
        <v/>
      </c>
      <c r="AB166" s="8">
        <f>IF(R166&lt;&gt;"Ready","",IFERROR(IF(AA166&gt;0,IF(N(Q166)&gt;0,IF(ABS(AD166-ROUND(AD166,0))&lt;=MIN(8.881784197001252E-16*AD166,1E-9),ROUND(AD166,0),ROUNDUP(AD166,0))*Q166,MAX(AA166,N(P166))),0),""))</f>
        <v/>
      </c>
      <c r="AC166" s="8">
        <f>IF(R166&lt;&gt;"Ready","",IFERROR(Y166+AB166,""))</f>
        <v/>
      </c>
      <c r="AD166" s="8">
        <f>IF(R166&lt;&gt;"Ready","",IFERROR(IF(N(Q166)&gt;0,MAX(AA166,N(P166))/Q166,""),""))</f>
        <v/>
      </c>
    </row>
    <row r="167">
      <c r="A167" s="6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7" t="n"/>
      <c r="N167" s="7" t="n"/>
      <c r="O167" s="7" t="n"/>
      <c r="P167" s="7" t="n"/>
      <c r="Q167" s="7" t="n"/>
      <c r="R167" s="8">
        <f>IF(COUNTA(A167:Q167)=0,"",IF(TRIM(A167&amp;"")="","Item required",IFERROR(IF(NOT(AND(COUNT(B167:C167,M167)=3,MIN(B167:C167,M167)&gt;=0,COUNT(N167:Q167)=COUNTA(N167:Q167),MIN(N167:Q167)&gt;=0)),"Enter nonnegative numbers for demand, days and stock",IF(NOT(OR(AND(D167="Entered",COUNT(E167)=1,E167&gt;=0,COUNTA(F167:G167)=0),AND(D167="Statistical",E167="",COUNT(F167:G167)=2,F167&gt;=0,G167&gt;=50,G167&lt;=99.9))),"Choose entered safety OR sigma and service (50-99.9%)",IF(NOT(OR(AND(H167="Entered",COUNT(I167)=1,I167&gt;=0,COUNTA(J167:L167)=0),AND(H167="EOQ",I167="",L167="",COUNT(J167:K167)=2,MIN(J167:K167)&gt;0),AND(H167="Review",COUNT(L167)=1,L167&gt;=0,COUNTA(I167:K167)=0))),"Choose one quantity basis; EOQ costs must be positive",IF(IF(H167="EOQ",IF(B167=0,TRUE,SQRT(2*(B167*365)*J167/K167)&gt;0),TRUE),"Ready","Calculated EOQ outside numeric range; rescale")))),"Check inputs / numeric range")))</f>
        <v/>
      </c>
      <c r="S167" s="8">
        <f>IF(R167&lt;&gt;"Ready","",IFERROR(IF(D167="Statistical",IF(G167=50,0,MAX(0,_xlfn.NORM.S.INV(G167/100))),""),""))</f>
        <v/>
      </c>
      <c r="T167" s="8">
        <f>IF(R167&lt;&gt;"Ready","",IFERROR(IF(D167="Entered",E167,S167*F167*SQRT(C167)),""))</f>
        <v/>
      </c>
      <c r="U167" s="8">
        <f>IF(R167&lt;&gt;"Ready","",IFERROR(B167*365,""))</f>
        <v/>
      </c>
      <c r="V167" s="8">
        <f>IF(R167&lt;&gt;"Ready","",IFERROR(IF(H167="Entered",I167,IF(H167="Review",B167*L167,IF(U167=0,0,SQRT(2*U167*J167/K167)))),""))</f>
        <v/>
      </c>
      <c r="W167" s="8">
        <f>IF(R167&lt;&gt;"Ready","",IFERROR(B167*C167+T167,""))</f>
        <v/>
      </c>
      <c r="X167" s="8">
        <f>IF(R167&lt;&gt;"Ready","",IFERROR(W167+V167,""))</f>
        <v/>
      </c>
      <c r="Y167" s="8">
        <f>IF(R167&lt;&gt;"Ready","",IFERROR(M167+N(N167)-N(O167),""))</f>
        <v/>
      </c>
      <c r="Z167" s="8">
        <f>IF(R167&lt;&gt;"Ready","",IFERROR(IF(OR(Y167&lt;=W167,Y167-W167&lt;=MIN(8.881784197001252E-16*MAX(ABS(Y167),ABS(W167)),1E-9)),"Yes","No"),""))</f>
        <v/>
      </c>
      <c r="AA167" s="8">
        <f>IF(R167&lt;&gt;"Ready","",IFERROR(IF(AND(Z167="Yes",NOT(OR(X167&lt;=Y167,X167-Y167&lt;=MIN(8.881784197001252E-16*MAX(ABS(X167),ABS(Y167)),1E-9)))),MAX(0,X167-Y167),0),""))</f>
        <v/>
      </c>
      <c r="AB167" s="8">
        <f>IF(R167&lt;&gt;"Ready","",IFERROR(IF(AA167&gt;0,IF(N(Q167)&gt;0,IF(ABS(AD167-ROUND(AD167,0))&lt;=MIN(8.881784197001252E-16*AD167,1E-9),ROUND(AD167,0),ROUNDUP(AD167,0))*Q167,MAX(AA167,N(P167))),0),""))</f>
        <v/>
      </c>
      <c r="AC167" s="8">
        <f>IF(R167&lt;&gt;"Ready","",IFERROR(Y167+AB167,""))</f>
        <v/>
      </c>
      <c r="AD167" s="8">
        <f>IF(R167&lt;&gt;"Ready","",IFERROR(IF(N(Q167)&gt;0,MAX(AA167,N(P167))/Q167,""),""))</f>
        <v/>
      </c>
    </row>
    <row r="168">
      <c r="A168" s="6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7" t="n"/>
      <c r="N168" s="7" t="n"/>
      <c r="O168" s="7" t="n"/>
      <c r="P168" s="7" t="n"/>
      <c r="Q168" s="7" t="n"/>
      <c r="R168" s="8">
        <f>IF(COUNTA(A168:Q168)=0,"",IF(TRIM(A168&amp;"")="","Item required",IFERROR(IF(NOT(AND(COUNT(B168:C168,M168)=3,MIN(B168:C168,M168)&gt;=0,COUNT(N168:Q168)=COUNTA(N168:Q168),MIN(N168:Q168)&gt;=0)),"Enter nonnegative numbers for demand, days and stock",IF(NOT(OR(AND(D168="Entered",COUNT(E168)=1,E168&gt;=0,COUNTA(F168:G168)=0),AND(D168="Statistical",E168="",COUNT(F168:G168)=2,F168&gt;=0,G168&gt;=50,G168&lt;=99.9))),"Choose entered safety OR sigma and service (50-99.9%)",IF(NOT(OR(AND(H168="Entered",COUNT(I168)=1,I168&gt;=0,COUNTA(J168:L168)=0),AND(H168="EOQ",I168="",L168="",COUNT(J168:K168)=2,MIN(J168:K168)&gt;0),AND(H168="Review",COUNT(L168)=1,L168&gt;=0,COUNTA(I168:K168)=0))),"Choose one quantity basis; EOQ costs must be positive",IF(IF(H168="EOQ",IF(B168=0,TRUE,SQRT(2*(B168*365)*J168/K168)&gt;0),TRUE),"Ready","Calculated EOQ outside numeric range; rescale")))),"Check inputs / numeric range")))</f>
        <v/>
      </c>
      <c r="S168" s="8">
        <f>IF(R168&lt;&gt;"Ready","",IFERROR(IF(D168="Statistical",IF(G168=50,0,MAX(0,_xlfn.NORM.S.INV(G168/100))),""),""))</f>
        <v/>
      </c>
      <c r="T168" s="8">
        <f>IF(R168&lt;&gt;"Ready","",IFERROR(IF(D168="Entered",E168,S168*F168*SQRT(C168)),""))</f>
        <v/>
      </c>
      <c r="U168" s="8">
        <f>IF(R168&lt;&gt;"Ready","",IFERROR(B168*365,""))</f>
        <v/>
      </c>
      <c r="V168" s="8">
        <f>IF(R168&lt;&gt;"Ready","",IFERROR(IF(H168="Entered",I168,IF(H168="Review",B168*L168,IF(U168=0,0,SQRT(2*U168*J168/K168)))),""))</f>
        <v/>
      </c>
      <c r="W168" s="8">
        <f>IF(R168&lt;&gt;"Ready","",IFERROR(B168*C168+T168,""))</f>
        <v/>
      </c>
      <c r="X168" s="8">
        <f>IF(R168&lt;&gt;"Ready","",IFERROR(W168+V168,""))</f>
        <v/>
      </c>
      <c r="Y168" s="8">
        <f>IF(R168&lt;&gt;"Ready","",IFERROR(M168+N(N168)-N(O168),""))</f>
        <v/>
      </c>
      <c r="Z168" s="8">
        <f>IF(R168&lt;&gt;"Ready","",IFERROR(IF(OR(Y168&lt;=W168,Y168-W168&lt;=MIN(8.881784197001252E-16*MAX(ABS(Y168),ABS(W168)),1E-9)),"Yes","No"),""))</f>
        <v/>
      </c>
      <c r="AA168" s="8">
        <f>IF(R168&lt;&gt;"Ready","",IFERROR(IF(AND(Z168="Yes",NOT(OR(X168&lt;=Y168,X168-Y168&lt;=MIN(8.881784197001252E-16*MAX(ABS(X168),ABS(Y168)),1E-9)))),MAX(0,X168-Y168),0),""))</f>
        <v/>
      </c>
      <c r="AB168" s="8">
        <f>IF(R168&lt;&gt;"Ready","",IFERROR(IF(AA168&gt;0,IF(N(Q168)&gt;0,IF(ABS(AD168-ROUND(AD168,0))&lt;=MIN(8.881784197001252E-16*AD168,1E-9),ROUND(AD168,0),ROUNDUP(AD168,0))*Q168,MAX(AA168,N(P168))),0),""))</f>
        <v/>
      </c>
      <c r="AC168" s="8">
        <f>IF(R168&lt;&gt;"Ready","",IFERROR(Y168+AB168,""))</f>
        <v/>
      </c>
      <c r="AD168" s="8">
        <f>IF(R168&lt;&gt;"Ready","",IFERROR(IF(N(Q168)&gt;0,MAX(AA168,N(P168))/Q168,""),""))</f>
        <v/>
      </c>
    </row>
    <row r="169">
      <c r="A169" s="6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7" t="n"/>
      <c r="N169" s="7" t="n"/>
      <c r="O169" s="7" t="n"/>
      <c r="P169" s="7" t="n"/>
      <c r="Q169" s="7" t="n"/>
      <c r="R169" s="8">
        <f>IF(COUNTA(A169:Q169)=0,"",IF(TRIM(A169&amp;"")="","Item required",IFERROR(IF(NOT(AND(COUNT(B169:C169,M169)=3,MIN(B169:C169,M169)&gt;=0,COUNT(N169:Q169)=COUNTA(N169:Q169),MIN(N169:Q169)&gt;=0)),"Enter nonnegative numbers for demand, days and stock",IF(NOT(OR(AND(D169="Entered",COUNT(E169)=1,E169&gt;=0,COUNTA(F169:G169)=0),AND(D169="Statistical",E169="",COUNT(F169:G169)=2,F169&gt;=0,G169&gt;=50,G169&lt;=99.9))),"Choose entered safety OR sigma and service (50-99.9%)",IF(NOT(OR(AND(H169="Entered",COUNT(I169)=1,I169&gt;=0,COUNTA(J169:L169)=0),AND(H169="EOQ",I169="",L169="",COUNT(J169:K169)=2,MIN(J169:K169)&gt;0),AND(H169="Review",COUNT(L169)=1,L169&gt;=0,COUNTA(I169:K169)=0))),"Choose one quantity basis; EOQ costs must be positive",IF(IF(H169="EOQ",IF(B169=0,TRUE,SQRT(2*(B169*365)*J169/K169)&gt;0),TRUE),"Ready","Calculated EOQ outside numeric range; rescale")))),"Check inputs / numeric range")))</f>
        <v/>
      </c>
      <c r="S169" s="8">
        <f>IF(R169&lt;&gt;"Ready","",IFERROR(IF(D169="Statistical",IF(G169=50,0,MAX(0,_xlfn.NORM.S.INV(G169/100))),""),""))</f>
        <v/>
      </c>
      <c r="T169" s="8">
        <f>IF(R169&lt;&gt;"Ready","",IFERROR(IF(D169="Entered",E169,S169*F169*SQRT(C169)),""))</f>
        <v/>
      </c>
      <c r="U169" s="8">
        <f>IF(R169&lt;&gt;"Ready","",IFERROR(B169*365,""))</f>
        <v/>
      </c>
      <c r="V169" s="8">
        <f>IF(R169&lt;&gt;"Ready","",IFERROR(IF(H169="Entered",I169,IF(H169="Review",B169*L169,IF(U169=0,0,SQRT(2*U169*J169/K169)))),""))</f>
        <v/>
      </c>
      <c r="W169" s="8">
        <f>IF(R169&lt;&gt;"Ready","",IFERROR(B169*C169+T169,""))</f>
        <v/>
      </c>
      <c r="X169" s="8">
        <f>IF(R169&lt;&gt;"Ready","",IFERROR(W169+V169,""))</f>
        <v/>
      </c>
      <c r="Y169" s="8">
        <f>IF(R169&lt;&gt;"Ready","",IFERROR(M169+N(N169)-N(O169),""))</f>
        <v/>
      </c>
      <c r="Z169" s="8">
        <f>IF(R169&lt;&gt;"Ready","",IFERROR(IF(OR(Y169&lt;=W169,Y169-W169&lt;=MIN(8.881784197001252E-16*MAX(ABS(Y169),ABS(W169)),1E-9)),"Yes","No"),""))</f>
        <v/>
      </c>
      <c r="AA169" s="8">
        <f>IF(R169&lt;&gt;"Ready","",IFERROR(IF(AND(Z169="Yes",NOT(OR(X169&lt;=Y169,X169-Y169&lt;=MIN(8.881784197001252E-16*MAX(ABS(X169),ABS(Y169)),1E-9)))),MAX(0,X169-Y169),0),""))</f>
        <v/>
      </c>
      <c r="AB169" s="8">
        <f>IF(R169&lt;&gt;"Ready","",IFERROR(IF(AA169&gt;0,IF(N(Q169)&gt;0,IF(ABS(AD169-ROUND(AD169,0))&lt;=MIN(8.881784197001252E-16*AD169,1E-9),ROUND(AD169,0),ROUNDUP(AD169,0))*Q169,MAX(AA169,N(P169))),0),""))</f>
        <v/>
      </c>
      <c r="AC169" s="8">
        <f>IF(R169&lt;&gt;"Ready","",IFERROR(Y169+AB169,""))</f>
        <v/>
      </c>
      <c r="AD169" s="8">
        <f>IF(R169&lt;&gt;"Ready","",IFERROR(IF(N(Q169)&gt;0,MAX(AA169,N(P169))/Q169,""),""))</f>
        <v/>
      </c>
    </row>
    <row r="170">
      <c r="A170" s="6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7" t="n"/>
      <c r="N170" s="7" t="n"/>
      <c r="O170" s="7" t="n"/>
      <c r="P170" s="7" t="n"/>
      <c r="Q170" s="7" t="n"/>
      <c r="R170" s="8">
        <f>IF(COUNTA(A170:Q170)=0,"",IF(TRIM(A170&amp;"")="","Item required",IFERROR(IF(NOT(AND(COUNT(B170:C170,M170)=3,MIN(B170:C170,M170)&gt;=0,COUNT(N170:Q170)=COUNTA(N170:Q170),MIN(N170:Q170)&gt;=0)),"Enter nonnegative numbers for demand, days and stock",IF(NOT(OR(AND(D170="Entered",COUNT(E170)=1,E170&gt;=0,COUNTA(F170:G170)=0),AND(D170="Statistical",E170="",COUNT(F170:G170)=2,F170&gt;=0,G170&gt;=50,G170&lt;=99.9))),"Choose entered safety OR sigma and service (50-99.9%)",IF(NOT(OR(AND(H170="Entered",COUNT(I170)=1,I170&gt;=0,COUNTA(J170:L170)=0),AND(H170="EOQ",I170="",L170="",COUNT(J170:K170)=2,MIN(J170:K170)&gt;0),AND(H170="Review",COUNT(L170)=1,L170&gt;=0,COUNTA(I170:K170)=0))),"Choose one quantity basis; EOQ costs must be positive",IF(IF(H170="EOQ",IF(B170=0,TRUE,SQRT(2*(B170*365)*J170/K170)&gt;0),TRUE),"Ready","Calculated EOQ outside numeric range; rescale")))),"Check inputs / numeric range")))</f>
        <v/>
      </c>
      <c r="S170" s="8">
        <f>IF(R170&lt;&gt;"Ready","",IFERROR(IF(D170="Statistical",IF(G170=50,0,MAX(0,_xlfn.NORM.S.INV(G170/100))),""),""))</f>
        <v/>
      </c>
      <c r="T170" s="8">
        <f>IF(R170&lt;&gt;"Ready","",IFERROR(IF(D170="Entered",E170,S170*F170*SQRT(C170)),""))</f>
        <v/>
      </c>
      <c r="U170" s="8">
        <f>IF(R170&lt;&gt;"Ready","",IFERROR(B170*365,""))</f>
        <v/>
      </c>
      <c r="V170" s="8">
        <f>IF(R170&lt;&gt;"Ready","",IFERROR(IF(H170="Entered",I170,IF(H170="Review",B170*L170,IF(U170=0,0,SQRT(2*U170*J170/K170)))),""))</f>
        <v/>
      </c>
      <c r="W170" s="8">
        <f>IF(R170&lt;&gt;"Ready","",IFERROR(B170*C170+T170,""))</f>
        <v/>
      </c>
      <c r="X170" s="8">
        <f>IF(R170&lt;&gt;"Ready","",IFERROR(W170+V170,""))</f>
        <v/>
      </c>
      <c r="Y170" s="8">
        <f>IF(R170&lt;&gt;"Ready","",IFERROR(M170+N(N170)-N(O170),""))</f>
        <v/>
      </c>
      <c r="Z170" s="8">
        <f>IF(R170&lt;&gt;"Ready","",IFERROR(IF(OR(Y170&lt;=W170,Y170-W170&lt;=MIN(8.881784197001252E-16*MAX(ABS(Y170),ABS(W170)),1E-9)),"Yes","No"),""))</f>
        <v/>
      </c>
      <c r="AA170" s="8">
        <f>IF(R170&lt;&gt;"Ready","",IFERROR(IF(AND(Z170="Yes",NOT(OR(X170&lt;=Y170,X170-Y170&lt;=MIN(8.881784197001252E-16*MAX(ABS(X170),ABS(Y170)),1E-9)))),MAX(0,X170-Y170),0),""))</f>
        <v/>
      </c>
      <c r="AB170" s="8">
        <f>IF(R170&lt;&gt;"Ready","",IFERROR(IF(AA170&gt;0,IF(N(Q170)&gt;0,IF(ABS(AD170-ROUND(AD170,0))&lt;=MIN(8.881784197001252E-16*AD170,1E-9),ROUND(AD170,0),ROUNDUP(AD170,0))*Q170,MAX(AA170,N(P170))),0),""))</f>
        <v/>
      </c>
      <c r="AC170" s="8">
        <f>IF(R170&lt;&gt;"Ready","",IFERROR(Y170+AB170,""))</f>
        <v/>
      </c>
      <c r="AD170" s="8">
        <f>IF(R170&lt;&gt;"Ready","",IFERROR(IF(N(Q170)&gt;0,MAX(AA170,N(P170))/Q170,""),""))</f>
        <v/>
      </c>
    </row>
    <row r="171">
      <c r="A171" s="6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7" t="n"/>
      <c r="N171" s="7" t="n"/>
      <c r="O171" s="7" t="n"/>
      <c r="P171" s="7" t="n"/>
      <c r="Q171" s="7" t="n"/>
      <c r="R171" s="8">
        <f>IF(COUNTA(A171:Q171)=0,"",IF(TRIM(A171&amp;"")="","Item required",IFERROR(IF(NOT(AND(COUNT(B171:C171,M171)=3,MIN(B171:C171,M171)&gt;=0,COUNT(N171:Q171)=COUNTA(N171:Q171),MIN(N171:Q171)&gt;=0)),"Enter nonnegative numbers for demand, days and stock",IF(NOT(OR(AND(D171="Entered",COUNT(E171)=1,E171&gt;=0,COUNTA(F171:G171)=0),AND(D171="Statistical",E171="",COUNT(F171:G171)=2,F171&gt;=0,G171&gt;=50,G171&lt;=99.9))),"Choose entered safety OR sigma and service (50-99.9%)",IF(NOT(OR(AND(H171="Entered",COUNT(I171)=1,I171&gt;=0,COUNTA(J171:L171)=0),AND(H171="EOQ",I171="",L171="",COUNT(J171:K171)=2,MIN(J171:K171)&gt;0),AND(H171="Review",COUNT(L171)=1,L171&gt;=0,COUNTA(I171:K171)=0))),"Choose one quantity basis; EOQ costs must be positive",IF(IF(H171="EOQ",IF(B171=0,TRUE,SQRT(2*(B171*365)*J171/K171)&gt;0),TRUE),"Ready","Calculated EOQ outside numeric range; rescale")))),"Check inputs / numeric range")))</f>
        <v/>
      </c>
      <c r="S171" s="8">
        <f>IF(R171&lt;&gt;"Ready","",IFERROR(IF(D171="Statistical",IF(G171=50,0,MAX(0,_xlfn.NORM.S.INV(G171/100))),""),""))</f>
        <v/>
      </c>
      <c r="T171" s="8">
        <f>IF(R171&lt;&gt;"Ready","",IFERROR(IF(D171="Entered",E171,S171*F171*SQRT(C171)),""))</f>
        <v/>
      </c>
      <c r="U171" s="8">
        <f>IF(R171&lt;&gt;"Ready","",IFERROR(B171*365,""))</f>
        <v/>
      </c>
      <c r="V171" s="8">
        <f>IF(R171&lt;&gt;"Ready","",IFERROR(IF(H171="Entered",I171,IF(H171="Review",B171*L171,IF(U171=0,0,SQRT(2*U171*J171/K171)))),""))</f>
        <v/>
      </c>
      <c r="W171" s="8">
        <f>IF(R171&lt;&gt;"Ready","",IFERROR(B171*C171+T171,""))</f>
        <v/>
      </c>
      <c r="X171" s="8">
        <f>IF(R171&lt;&gt;"Ready","",IFERROR(W171+V171,""))</f>
        <v/>
      </c>
      <c r="Y171" s="8">
        <f>IF(R171&lt;&gt;"Ready","",IFERROR(M171+N(N171)-N(O171),""))</f>
        <v/>
      </c>
      <c r="Z171" s="8">
        <f>IF(R171&lt;&gt;"Ready","",IFERROR(IF(OR(Y171&lt;=W171,Y171-W171&lt;=MIN(8.881784197001252E-16*MAX(ABS(Y171),ABS(W171)),1E-9)),"Yes","No"),""))</f>
        <v/>
      </c>
      <c r="AA171" s="8">
        <f>IF(R171&lt;&gt;"Ready","",IFERROR(IF(AND(Z171="Yes",NOT(OR(X171&lt;=Y171,X171-Y171&lt;=MIN(8.881784197001252E-16*MAX(ABS(X171),ABS(Y171)),1E-9)))),MAX(0,X171-Y171),0),""))</f>
        <v/>
      </c>
      <c r="AB171" s="8">
        <f>IF(R171&lt;&gt;"Ready","",IFERROR(IF(AA171&gt;0,IF(N(Q171)&gt;0,IF(ABS(AD171-ROUND(AD171,0))&lt;=MIN(8.881784197001252E-16*AD171,1E-9),ROUND(AD171,0),ROUNDUP(AD171,0))*Q171,MAX(AA171,N(P171))),0),""))</f>
        <v/>
      </c>
      <c r="AC171" s="8">
        <f>IF(R171&lt;&gt;"Ready","",IFERROR(Y171+AB171,""))</f>
        <v/>
      </c>
      <c r="AD171" s="8">
        <f>IF(R171&lt;&gt;"Ready","",IFERROR(IF(N(Q171)&gt;0,MAX(AA171,N(P171))/Q171,""),""))</f>
        <v/>
      </c>
    </row>
    <row r="172">
      <c r="A172" s="6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7" t="n"/>
      <c r="N172" s="7" t="n"/>
      <c r="O172" s="7" t="n"/>
      <c r="P172" s="7" t="n"/>
      <c r="Q172" s="7" t="n"/>
      <c r="R172" s="8">
        <f>IF(COUNTA(A172:Q172)=0,"",IF(TRIM(A172&amp;"")="","Item required",IFERROR(IF(NOT(AND(COUNT(B172:C172,M172)=3,MIN(B172:C172,M172)&gt;=0,COUNT(N172:Q172)=COUNTA(N172:Q172),MIN(N172:Q172)&gt;=0)),"Enter nonnegative numbers for demand, days and stock",IF(NOT(OR(AND(D172="Entered",COUNT(E172)=1,E172&gt;=0,COUNTA(F172:G172)=0),AND(D172="Statistical",E172="",COUNT(F172:G172)=2,F172&gt;=0,G172&gt;=50,G172&lt;=99.9))),"Choose entered safety OR sigma and service (50-99.9%)",IF(NOT(OR(AND(H172="Entered",COUNT(I172)=1,I172&gt;=0,COUNTA(J172:L172)=0),AND(H172="EOQ",I172="",L172="",COUNT(J172:K172)=2,MIN(J172:K172)&gt;0),AND(H172="Review",COUNT(L172)=1,L172&gt;=0,COUNTA(I172:K172)=0))),"Choose one quantity basis; EOQ costs must be positive",IF(IF(H172="EOQ",IF(B172=0,TRUE,SQRT(2*(B172*365)*J172/K172)&gt;0),TRUE),"Ready","Calculated EOQ outside numeric range; rescale")))),"Check inputs / numeric range")))</f>
        <v/>
      </c>
      <c r="S172" s="8">
        <f>IF(R172&lt;&gt;"Ready","",IFERROR(IF(D172="Statistical",IF(G172=50,0,MAX(0,_xlfn.NORM.S.INV(G172/100))),""),""))</f>
        <v/>
      </c>
      <c r="T172" s="8">
        <f>IF(R172&lt;&gt;"Ready","",IFERROR(IF(D172="Entered",E172,S172*F172*SQRT(C172)),""))</f>
        <v/>
      </c>
      <c r="U172" s="8">
        <f>IF(R172&lt;&gt;"Ready","",IFERROR(B172*365,""))</f>
        <v/>
      </c>
      <c r="V172" s="8">
        <f>IF(R172&lt;&gt;"Ready","",IFERROR(IF(H172="Entered",I172,IF(H172="Review",B172*L172,IF(U172=0,0,SQRT(2*U172*J172/K172)))),""))</f>
        <v/>
      </c>
      <c r="W172" s="8">
        <f>IF(R172&lt;&gt;"Ready","",IFERROR(B172*C172+T172,""))</f>
        <v/>
      </c>
      <c r="X172" s="8">
        <f>IF(R172&lt;&gt;"Ready","",IFERROR(W172+V172,""))</f>
        <v/>
      </c>
      <c r="Y172" s="8">
        <f>IF(R172&lt;&gt;"Ready","",IFERROR(M172+N(N172)-N(O172),""))</f>
        <v/>
      </c>
      <c r="Z172" s="8">
        <f>IF(R172&lt;&gt;"Ready","",IFERROR(IF(OR(Y172&lt;=W172,Y172-W172&lt;=MIN(8.881784197001252E-16*MAX(ABS(Y172),ABS(W172)),1E-9)),"Yes","No"),""))</f>
        <v/>
      </c>
      <c r="AA172" s="8">
        <f>IF(R172&lt;&gt;"Ready","",IFERROR(IF(AND(Z172="Yes",NOT(OR(X172&lt;=Y172,X172-Y172&lt;=MIN(8.881784197001252E-16*MAX(ABS(X172),ABS(Y172)),1E-9)))),MAX(0,X172-Y172),0),""))</f>
        <v/>
      </c>
      <c r="AB172" s="8">
        <f>IF(R172&lt;&gt;"Ready","",IFERROR(IF(AA172&gt;0,IF(N(Q172)&gt;0,IF(ABS(AD172-ROUND(AD172,0))&lt;=MIN(8.881784197001252E-16*AD172,1E-9),ROUND(AD172,0),ROUNDUP(AD172,0))*Q172,MAX(AA172,N(P172))),0),""))</f>
        <v/>
      </c>
      <c r="AC172" s="8">
        <f>IF(R172&lt;&gt;"Ready","",IFERROR(Y172+AB172,""))</f>
        <v/>
      </c>
      <c r="AD172" s="8">
        <f>IF(R172&lt;&gt;"Ready","",IFERROR(IF(N(Q172)&gt;0,MAX(AA172,N(P172))/Q172,""),""))</f>
        <v/>
      </c>
    </row>
    <row r="173">
      <c r="A173" s="6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7" t="n"/>
      <c r="N173" s="7" t="n"/>
      <c r="O173" s="7" t="n"/>
      <c r="P173" s="7" t="n"/>
      <c r="Q173" s="7" t="n"/>
      <c r="R173" s="8">
        <f>IF(COUNTA(A173:Q173)=0,"",IF(TRIM(A173&amp;"")="","Item required",IFERROR(IF(NOT(AND(COUNT(B173:C173,M173)=3,MIN(B173:C173,M173)&gt;=0,COUNT(N173:Q173)=COUNTA(N173:Q173),MIN(N173:Q173)&gt;=0)),"Enter nonnegative numbers for demand, days and stock",IF(NOT(OR(AND(D173="Entered",COUNT(E173)=1,E173&gt;=0,COUNTA(F173:G173)=0),AND(D173="Statistical",E173="",COUNT(F173:G173)=2,F173&gt;=0,G173&gt;=50,G173&lt;=99.9))),"Choose entered safety OR sigma and service (50-99.9%)",IF(NOT(OR(AND(H173="Entered",COUNT(I173)=1,I173&gt;=0,COUNTA(J173:L173)=0),AND(H173="EOQ",I173="",L173="",COUNT(J173:K173)=2,MIN(J173:K173)&gt;0),AND(H173="Review",COUNT(L173)=1,L173&gt;=0,COUNTA(I173:K173)=0))),"Choose one quantity basis; EOQ costs must be positive",IF(IF(H173="EOQ",IF(B173=0,TRUE,SQRT(2*(B173*365)*J173/K173)&gt;0),TRUE),"Ready","Calculated EOQ outside numeric range; rescale")))),"Check inputs / numeric range")))</f>
        <v/>
      </c>
      <c r="S173" s="8">
        <f>IF(R173&lt;&gt;"Ready","",IFERROR(IF(D173="Statistical",IF(G173=50,0,MAX(0,_xlfn.NORM.S.INV(G173/100))),""),""))</f>
        <v/>
      </c>
      <c r="T173" s="8">
        <f>IF(R173&lt;&gt;"Ready","",IFERROR(IF(D173="Entered",E173,S173*F173*SQRT(C173)),""))</f>
        <v/>
      </c>
      <c r="U173" s="8">
        <f>IF(R173&lt;&gt;"Ready","",IFERROR(B173*365,""))</f>
        <v/>
      </c>
      <c r="V173" s="8">
        <f>IF(R173&lt;&gt;"Ready","",IFERROR(IF(H173="Entered",I173,IF(H173="Review",B173*L173,IF(U173=0,0,SQRT(2*U173*J173/K173)))),""))</f>
        <v/>
      </c>
      <c r="W173" s="8">
        <f>IF(R173&lt;&gt;"Ready","",IFERROR(B173*C173+T173,""))</f>
        <v/>
      </c>
      <c r="X173" s="8">
        <f>IF(R173&lt;&gt;"Ready","",IFERROR(W173+V173,""))</f>
        <v/>
      </c>
      <c r="Y173" s="8">
        <f>IF(R173&lt;&gt;"Ready","",IFERROR(M173+N(N173)-N(O173),""))</f>
        <v/>
      </c>
      <c r="Z173" s="8">
        <f>IF(R173&lt;&gt;"Ready","",IFERROR(IF(OR(Y173&lt;=W173,Y173-W173&lt;=MIN(8.881784197001252E-16*MAX(ABS(Y173),ABS(W173)),1E-9)),"Yes","No"),""))</f>
        <v/>
      </c>
      <c r="AA173" s="8">
        <f>IF(R173&lt;&gt;"Ready","",IFERROR(IF(AND(Z173="Yes",NOT(OR(X173&lt;=Y173,X173-Y173&lt;=MIN(8.881784197001252E-16*MAX(ABS(X173),ABS(Y173)),1E-9)))),MAX(0,X173-Y173),0),""))</f>
        <v/>
      </c>
      <c r="AB173" s="8">
        <f>IF(R173&lt;&gt;"Ready","",IFERROR(IF(AA173&gt;0,IF(N(Q173)&gt;0,IF(ABS(AD173-ROUND(AD173,0))&lt;=MIN(8.881784197001252E-16*AD173,1E-9),ROUND(AD173,0),ROUNDUP(AD173,0))*Q173,MAX(AA173,N(P173))),0),""))</f>
        <v/>
      </c>
      <c r="AC173" s="8">
        <f>IF(R173&lt;&gt;"Ready","",IFERROR(Y173+AB173,""))</f>
        <v/>
      </c>
      <c r="AD173" s="8">
        <f>IF(R173&lt;&gt;"Ready","",IFERROR(IF(N(Q173)&gt;0,MAX(AA173,N(P173))/Q173,""),""))</f>
        <v/>
      </c>
    </row>
    <row r="174">
      <c r="A174" s="6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7" t="n"/>
      <c r="N174" s="7" t="n"/>
      <c r="O174" s="7" t="n"/>
      <c r="P174" s="7" t="n"/>
      <c r="Q174" s="7" t="n"/>
      <c r="R174" s="8">
        <f>IF(COUNTA(A174:Q174)=0,"",IF(TRIM(A174&amp;"")="","Item required",IFERROR(IF(NOT(AND(COUNT(B174:C174,M174)=3,MIN(B174:C174,M174)&gt;=0,COUNT(N174:Q174)=COUNTA(N174:Q174),MIN(N174:Q174)&gt;=0)),"Enter nonnegative numbers for demand, days and stock",IF(NOT(OR(AND(D174="Entered",COUNT(E174)=1,E174&gt;=0,COUNTA(F174:G174)=0),AND(D174="Statistical",E174="",COUNT(F174:G174)=2,F174&gt;=0,G174&gt;=50,G174&lt;=99.9))),"Choose entered safety OR sigma and service (50-99.9%)",IF(NOT(OR(AND(H174="Entered",COUNT(I174)=1,I174&gt;=0,COUNTA(J174:L174)=0),AND(H174="EOQ",I174="",L174="",COUNT(J174:K174)=2,MIN(J174:K174)&gt;0),AND(H174="Review",COUNT(L174)=1,L174&gt;=0,COUNTA(I174:K174)=0))),"Choose one quantity basis; EOQ costs must be positive",IF(IF(H174="EOQ",IF(B174=0,TRUE,SQRT(2*(B174*365)*J174/K174)&gt;0),TRUE),"Ready","Calculated EOQ outside numeric range; rescale")))),"Check inputs / numeric range")))</f>
        <v/>
      </c>
      <c r="S174" s="8">
        <f>IF(R174&lt;&gt;"Ready","",IFERROR(IF(D174="Statistical",IF(G174=50,0,MAX(0,_xlfn.NORM.S.INV(G174/100))),""),""))</f>
        <v/>
      </c>
      <c r="T174" s="8">
        <f>IF(R174&lt;&gt;"Ready","",IFERROR(IF(D174="Entered",E174,S174*F174*SQRT(C174)),""))</f>
        <v/>
      </c>
      <c r="U174" s="8">
        <f>IF(R174&lt;&gt;"Ready","",IFERROR(B174*365,""))</f>
        <v/>
      </c>
      <c r="V174" s="8">
        <f>IF(R174&lt;&gt;"Ready","",IFERROR(IF(H174="Entered",I174,IF(H174="Review",B174*L174,IF(U174=0,0,SQRT(2*U174*J174/K174)))),""))</f>
        <v/>
      </c>
      <c r="W174" s="8">
        <f>IF(R174&lt;&gt;"Ready","",IFERROR(B174*C174+T174,""))</f>
        <v/>
      </c>
      <c r="X174" s="8">
        <f>IF(R174&lt;&gt;"Ready","",IFERROR(W174+V174,""))</f>
        <v/>
      </c>
      <c r="Y174" s="8">
        <f>IF(R174&lt;&gt;"Ready","",IFERROR(M174+N(N174)-N(O174),""))</f>
        <v/>
      </c>
      <c r="Z174" s="8">
        <f>IF(R174&lt;&gt;"Ready","",IFERROR(IF(OR(Y174&lt;=W174,Y174-W174&lt;=MIN(8.881784197001252E-16*MAX(ABS(Y174),ABS(W174)),1E-9)),"Yes","No"),""))</f>
        <v/>
      </c>
      <c r="AA174" s="8">
        <f>IF(R174&lt;&gt;"Ready","",IFERROR(IF(AND(Z174="Yes",NOT(OR(X174&lt;=Y174,X174-Y174&lt;=MIN(8.881784197001252E-16*MAX(ABS(X174),ABS(Y174)),1E-9)))),MAX(0,X174-Y174),0),""))</f>
        <v/>
      </c>
      <c r="AB174" s="8">
        <f>IF(R174&lt;&gt;"Ready","",IFERROR(IF(AA174&gt;0,IF(N(Q174)&gt;0,IF(ABS(AD174-ROUND(AD174,0))&lt;=MIN(8.881784197001252E-16*AD174,1E-9),ROUND(AD174,0),ROUNDUP(AD174,0))*Q174,MAX(AA174,N(P174))),0),""))</f>
        <v/>
      </c>
      <c r="AC174" s="8">
        <f>IF(R174&lt;&gt;"Ready","",IFERROR(Y174+AB174,""))</f>
        <v/>
      </c>
      <c r="AD174" s="8">
        <f>IF(R174&lt;&gt;"Ready","",IFERROR(IF(N(Q174)&gt;0,MAX(AA174,N(P174))/Q174,""),""))</f>
        <v/>
      </c>
    </row>
    <row r="175">
      <c r="A175" s="6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7" t="n"/>
      <c r="N175" s="7" t="n"/>
      <c r="O175" s="7" t="n"/>
      <c r="P175" s="7" t="n"/>
      <c r="Q175" s="7" t="n"/>
      <c r="R175" s="8">
        <f>IF(COUNTA(A175:Q175)=0,"",IF(TRIM(A175&amp;"")="","Item required",IFERROR(IF(NOT(AND(COUNT(B175:C175,M175)=3,MIN(B175:C175,M175)&gt;=0,COUNT(N175:Q175)=COUNTA(N175:Q175),MIN(N175:Q175)&gt;=0)),"Enter nonnegative numbers for demand, days and stock",IF(NOT(OR(AND(D175="Entered",COUNT(E175)=1,E175&gt;=0,COUNTA(F175:G175)=0),AND(D175="Statistical",E175="",COUNT(F175:G175)=2,F175&gt;=0,G175&gt;=50,G175&lt;=99.9))),"Choose entered safety OR sigma and service (50-99.9%)",IF(NOT(OR(AND(H175="Entered",COUNT(I175)=1,I175&gt;=0,COUNTA(J175:L175)=0),AND(H175="EOQ",I175="",L175="",COUNT(J175:K175)=2,MIN(J175:K175)&gt;0),AND(H175="Review",COUNT(L175)=1,L175&gt;=0,COUNTA(I175:K175)=0))),"Choose one quantity basis; EOQ costs must be positive",IF(IF(H175="EOQ",IF(B175=0,TRUE,SQRT(2*(B175*365)*J175/K175)&gt;0),TRUE),"Ready","Calculated EOQ outside numeric range; rescale")))),"Check inputs / numeric range")))</f>
        <v/>
      </c>
      <c r="S175" s="8">
        <f>IF(R175&lt;&gt;"Ready","",IFERROR(IF(D175="Statistical",IF(G175=50,0,MAX(0,_xlfn.NORM.S.INV(G175/100))),""),""))</f>
        <v/>
      </c>
      <c r="T175" s="8">
        <f>IF(R175&lt;&gt;"Ready","",IFERROR(IF(D175="Entered",E175,S175*F175*SQRT(C175)),""))</f>
        <v/>
      </c>
      <c r="U175" s="8">
        <f>IF(R175&lt;&gt;"Ready","",IFERROR(B175*365,""))</f>
        <v/>
      </c>
      <c r="V175" s="8">
        <f>IF(R175&lt;&gt;"Ready","",IFERROR(IF(H175="Entered",I175,IF(H175="Review",B175*L175,IF(U175=0,0,SQRT(2*U175*J175/K175)))),""))</f>
        <v/>
      </c>
      <c r="W175" s="8">
        <f>IF(R175&lt;&gt;"Ready","",IFERROR(B175*C175+T175,""))</f>
        <v/>
      </c>
      <c r="X175" s="8">
        <f>IF(R175&lt;&gt;"Ready","",IFERROR(W175+V175,""))</f>
        <v/>
      </c>
      <c r="Y175" s="8">
        <f>IF(R175&lt;&gt;"Ready","",IFERROR(M175+N(N175)-N(O175),""))</f>
        <v/>
      </c>
      <c r="Z175" s="8">
        <f>IF(R175&lt;&gt;"Ready","",IFERROR(IF(OR(Y175&lt;=W175,Y175-W175&lt;=MIN(8.881784197001252E-16*MAX(ABS(Y175),ABS(W175)),1E-9)),"Yes","No"),""))</f>
        <v/>
      </c>
      <c r="AA175" s="8">
        <f>IF(R175&lt;&gt;"Ready","",IFERROR(IF(AND(Z175="Yes",NOT(OR(X175&lt;=Y175,X175-Y175&lt;=MIN(8.881784197001252E-16*MAX(ABS(X175),ABS(Y175)),1E-9)))),MAX(0,X175-Y175),0),""))</f>
        <v/>
      </c>
      <c r="AB175" s="8">
        <f>IF(R175&lt;&gt;"Ready","",IFERROR(IF(AA175&gt;0,IF(N(Q175)&gt;0,IF(ABS(AD175-ROUND(AD175,0))&lt;=MIN(8.881784197001252E-16*AD175,1E-9),ROUND(AD175,0),ROUNDUP(AD175,0))*Q175,MAX(AA175,N(P175))),0),""))</f>
        <v/>
      </c>
      <c r="AC175" s="8">
        <f>IF(R175&lt;&gt;"Ready","",IFERROR(Y175+AB175,""))</f>
        <v/>
      </c>
      <c r="AD175" s="8">
        <f>IF(R175&lt;&gt;"Ready","",IFERROR(IF(N(Q175)&gt;0,MAX(AA175,N(P175))/Q175,""),""))</f>
        <v/>
      </c>
    </row>
    <row r="176">
      <c r="A176" s="6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7" t="n"/>
      <c r="N176" s="7" t="n"/>
      <c r="O176" s="7" t="n"/>
      <c r="P176" s="7" t="n"/>
      <c r="Q176" s="7" t="n"/>
      <c r="R176" s="8">
        <f>IF(COUNTA(A176:Q176)=0,"",IF(TRIM(A176&amp;"")="","Item required",IFERROR(IF(NOT(AND(COUNT(B176:C176,M176)=3,MIN(B176:C176,M176)&gt;=0,COUNT(N176:Q176)=COUNTA(N176:Q176),MIN(N176:Q176)&gt;=0)),"Enter nonnegative numbers for demand, days and stock",IF(NOT(OR(AND(D176="Entered",COUNT(E176)=1,E176&gt;=0,COUNTA(F176:G176)=0),AND(D176="Statistical",E176="",COUNT(F176:G176)=2,F176&gt;=0,G176&gt;=50,G176&lt;=99.9))),"Choose entered safety OR sigma and service (50-99.9%)",IF(NOT(OR(AND(H176="Entered",COUNT(I176)=1,I176&gt;=0,COUNTA(J176:L176)=0),AND(H176="EOQ",I176="",L176="",COUNT(J176:K176)=2,MIN(J176:K176)&gt;0),AND(H176="Review",COUNT(L176)=1,L176&gt;=0,COUNTA(I176:K176)=0))),"Choose one quantity basis; EOQ costs must be positive",IF(IF(H176="EOQ",IF(B176=0,TRUE,SQRT(2*(B176*365)*J176/K176)&gt;0),TRUE),"Ready","Calculated EOQ outside numeric range; rescale")))),"Check inputs / numeric range")))</f>
        <v/>
      </c>
      <c r="S176" s="8">
        <f>IF(R176&lt;&gt;"Ready","",IFERROR(IF(D176="Statistical",IF(G176=50,0,MAX(0,_xlfn.NORM.S.INV(G176/100))),""),""))</f>
        <v/>
      </c>
      <c r="T176" s="8">
        <f>IF(R176&lt;&gt;"Ready","",IFERROR(IF(D176="Entered",E176,S176*F176*SQRT(C176)),""))</f>
        <v/>
      </c>
      <c r="U176" s="8">
        <f>IF(R176&lt;&gt;"Ready","",IFERROR(B176*365,""))</f>
        <v/>
      </c>
      <c r="V176" s="8">
        <f>IF(R176&lt;&gt;"Ready","",IFERROR(IF(H176="Entered",I176,IF(H176="Review",B176*L176,IF(U176=0,0,SQRT(2*U176*J176/K176)))),""))</f>
        <v/>
      </c>
      <c r="W176" s="8">
        <f>IF(R176&lt;&gt;"Ready","",IFERROR(B176*C176+T176,""))</f>
        <v/>
      </c>
      <c r="X176" s="8">
        <f>IF(R176&lt;&gt;"Ready","",IFERROR(W176+V176,""))</f>
        <v/>
      </c>
      <c r="Y176" s="8">
        <f>IF(R176&lt;&gt;"Ready","",IFERROR(M176+N(N176)-N(O176),""))</f>
        <v/>
      </c>
      <c r="Z176" s="8">
        <f>IF(R176&lt;&gt;"Ready","",IFERROR(IF(OR(Y176&lt;=W176,Y176-W176&lt;=MIN(8.881784197001252E-16*MAX(ABS(Y176),ABS(W176)),1E-9)),"Yes","No"),""))</f>
        <v/>
      </c>
      <c r="AA176" s="8">
        <f>IF(R176&lt;&gt;"Ready","",IFERROR(IF(AND(Z176="Yes",NOT(OR(X176&lt;=Y176,X176-Y176&lt;=MIN(8.881784197001252E-16*MAX(ABS(X176),ABS(Y176)),1E-9)))),MAX(0,X176-Y176),0),""))</f>
        <v/>
      </c>
      <c r="AB176" s="8">
        <f>IF(R176&lt;&gt;"Ready","",IFERROR(IF(AA176&gt;0,IF(N(Q176)&gt;0,IF(ABS(AD176-ROUND(AD176,0))&lt;=MIN(8.881784197001252E-16*AD176,1E-9),ROUND(AD176,0),ROUNDUP(AD176,0))*Q176,MAX(AA176,N(P176))),0),""))</f>
        <v/>
      </c>
      <c r="AC176" s="8">
        <f>IF(R176&lt;&gt;"Ready","",IFERROR(Y176+AB176,""))</f>
        <v/>
      </c>
      <c r="AD176" s="8">
        <f>IF(R176&lt;&gt;"Ready","",IFERROR(IF(N(Q176)&gt;0,MAX(AA176,N(P176))/Q176,""),""))</f>
        <v/>
      </c>
    </row>
    <row r="177">
      <c r="A177" s="6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7" t="n"/>
      <c r="N177" s="7" t="n"/>
      <c r="O177" s="7" t="n"/>
      <c r="P177" s="7" t="n"/>
      <c r="Q177" s="7" t="n"/>
      <c r="R177" s="8">
        <f>IF(COUNTA(A177:Q177)=0,"",IF(TRIM(A177&amp;"")="","Item required",IFERROR(IF(NOT(AND(COUNT(B177:C177,M177)=3,MIN(B177:C177,M177)&gt;=0,COUNT(N177:Q177)=COUNTA(N177:Q177),MIN(N177:Q177)&gt;=0)),"Enter nonnegative numbers for demand, days and stock",IF(NOT(OR(AND(D177="Entered",COUNT(E177)=1,E177&gt;=0,COUNTA(F177:G177)=0),AND(D177="Statistical",E177="",COUNT(F177:G177)=2,F177&gt;=0,G177&gt;=50,G177&lt;=99.9))),"Choose entered safety OR sigma and service (50-99.9%)",IF(NOT(OR(AND(H177="Entered",COUNT(I177)=1,I177&gt;=0,COUNTA(J177:L177)=0),AND(H177="EOQ",I177="",L177="",COUNT(J177:K177)=2,MIN(J177:K177)&gt;0),AND(H177="Review",COUNT(L177)=1,L177&gt;=0,COUNTA(I177:K177)=0))),"Choose one quantity basis; EOQ costs must be positive",IF(IF(H177="EOQ",IF(B177=0,TRUE,SQRT(2*(B177*365)*J177/K177)&gt;0),TRUE),"Ready","Calculated EOQ outside numeric range; rescale")))),"Check inputs / numeric range")))</f>
        <v/>
      </c>
      <c r="S177" s="8">
        <f>IF(R177&lt;&gt;"Ready","",IFERROR(IF(D177="Statistical",IF(G177=50,0,MAX(0,_xlfn.NORM.S.INV(G177/100))),""),""))</f>
        <v/>
      </c>
      <c r="T177" s="8">
        <f>IF(R177&lt;&gt;"Ready","",IFERROR(IF(D177="Entered",E177,S177*F177*SQRT(C177)),""))</f>
        <v/>
      </c>
      <c r="U177" s="8">
        <f>IF(R177&lt;&gt;"Ready","",IFERROR(B177*365,""))</f>
        <v/>
      </c>
      <c r="V177" s="8">
        <f>IF(R177&lt;&gt;"Ready","",IFERROR(IF(H177="Entered",I177,IF(H177="Review",B177*L177,IF(U177=0,0,SQRT(2*U177*J177/K177)))),""))</f>
        <v/>
      </c>
      <c r="W177" s="8">
        <f>IF(R177&lt;&gt;"Ready","",IFERROR(B177*C177+T177,""))</f>
        <v/>
      </c>
      <c r="X177" s="8">
        <f>IF(R177&lt;&gt;"Ready","",IFERROR(W177+V177,""))</f>
        <v/>
      </c>
      <c r="Y177" s="8">
        <f>IF(R177&lt;&gt;"Ready","",IFERROR(M177+N(N177)-N(O177),""))</f>
        <v/>
      </c>
      <c r="Z177" s="8">
        <f>IF(R177&lt;&gt;"Ready","",IFERROR(IF(OR(Y177&lt;=W177,Y177-W177&lt;=MIN(8.881784197001252E-16*MAX(ABS(Y177),ABS(W177)),1E-9)),"Yes","No"),""))</f>
        <v/>
      </c>
      <c r="AA177" s="8">
        <f>IF(R177&lt;&gt;"Ready","",IFERROR(IF(AND(Z177="Yes",NOT(OR(X177&lt;=Y177,X177-Y177&lt;=MIN(8.881784197001252E-16*MAX(ABS(X177),ABS(Y177)),1E-9)))),MAX(0,X177-Y177),0),""))</f>
        <v/>
      </c>
      <c r="AB177" s="8">
        <f>IF(R177&lt;&gt;"Ready","",IFERROR(IF(AA177&gt;0,IF(N(Q177)&gt;0,IF(ABS(AD177-ROUND(AD177,0))&lt;=MIN(8.881784197001252E-16*AD177,1E-9),ROUND(AD177,0),ROUNDUP(AD177,0))*Q177,MAX(AA177,N(P177))),0),""))</f>
        <v/>
      </c>
      <c r="AC177" s="8">
        <f>IF(R177&lt;&gt;"Ready","",IFERROR(Y177+AB177,""))</f>
        <v/>
      </c>
      <c r="AD177" s="8">
        <f>IF(R177&lt;&gt;"Ready","",IFERROR(IF(N(Q177)&gt;0,MAX(AA177,N(P177))/Q177,""),""))</f>
        <v/>
      </c>
    </row>
    <row r="178">
      <c r="A178" s="6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7" t="n"/>
      <c r="N178" s="7" t="n"/>
      <c r="O178" s="7" t="n"/>
      <c r="P178" s="7" t="n"/>
      <c r="Q178" s="7" t="n"/>
      <c r="R178" s="8">
        <f>IF(COUNTA(A178:Q178)=0,"",IF(TRIM(A178&amp;"")="","Item required",IFERROR(IF(NOT(AND(COUNT(B178:C178,M178)=3,MIN(B178:C178,M178)&gt;=0,COUNT(N178:Q178)=COUNTA(N178:Q178),MIN(N178:Q178)&gt;=0)),"Enter nonnegative numbers for demand, days and stock",IF(NOT(OR(AND(D178="Entered",COUNT(E178)=1,E178&gt;=0,COUNTA(F178:G178)=0),AND(D178="Statistical",E178="",COUNT(F178:G178)=2,F178&gt;=0,G178&gt;=50,G178&lt;=99.9))),"Choose entered safety OR sigma and service (50-99.9%)",IF(NOT(OR(AND(H178="Entered",COUNT(I178)=1,I178&gt;=0,COUNTA(J178:L178)=0),AND(H178="EOQ",I178="",L178="",COUNT(J178:K178)=2,MIN(J178:K178)&gt;0),AND(H178="Review",COUNT(L178)=1,L178&gt;=0,COUNTA(I178:K178)=0))),"Choose one quantity basis; EOQ costs must be positive",IF(IF(H178="EOQ",IF(B178=0,TRUE,SQRT(2*(B178*365)*J178/K178)&gt;0),TRUE),"Ready","Calculated EOQ outside numeric range; rescale")))),"Check inputs / numeric range")))</f>
        <v/>
      </c>
      <c r="S178" s="8">
        <f>IF(R178&lt;&gt;"Ready","",IFERROR(IF(D178="Statistical",IF(G178=50,0,MAX(0,_xlfn.NORM.S.INV(G178/100))),""),""))</f>
        <v/>
      </c>
      <c r="T178" s="8">
        <f>IF(R178&lt;&gt;"Ready","",IFERROR(IF(D178="Entered",E178,S178*F178*SQRT(C178)),""))</f>
        <v/>
      </c>
      <c r="U178" s="8">
        <f>IF(R178&lt;&gt;"Ready","",IFERROR(B178*365,""))</f>
        <v/>
      </c>
      <c r="V178" s="8">
        <f>IF(R178&lt;&gt;"Ready","",IFERROR(IF(H178="Entered",I178,IF(H178="Review",B178*L178,IF(U178=0,0,SQRT(2*U178*J178/K178)))),""))</f>
        <v/>
      </c>
      <c r="W178" s="8">
        <f>IF(R178&lt;&gt;"Ready","",IFERROR(B178*C178+T178,""))</f>
        <v/>
      </c>
      <c r="X178" s="8">
        <f>IF(R178&lt;&gt;"Ready","",IFERROR(W178+V178,""))</f>
        <v/>
      </c>
      <c r="Y178" s="8">
        <f>IF(R178&lt;&gt;"Ready","",IFERROR(M178+N(N178)-N(O178),""))</f>
        <v/>
      </c>
      <c r="Z178" s="8">
        <f>IF(R178&lt;&gt;"Ready","",IFERROR(IF(OR(Y178&lt;=W178,Y178-W178&lt;=MIN(8.881784197001252E-16*MAX(ABS(Y178),ABS(W178)),1E-9)),"Yes","No"),""))</f>
        <v/>
      </c>
      <c r="AA178" s="8">
        <f>IF(R178&lt;&gt;"Ready","",IFERROR(IF(AND(Z178="Yes",NOT(OR(X178&lt;=Y178,X178-Y178&lt;=MIN(8.881784197001252E-16*MAX(ABS(X178),ABS(Y178)),1E-9)))),MAX(0,X178-Y178),0),""))</f>
        <v/>
      </c>
      <c r="AB178" s="8">
        <f>IF(R178&lt;&gt;"Ready","",IFERROR(IF(AA178&gt;0,IF(N(Q178)&gt;0,IF(ABS(AD178-ROUND(AD178,0))&lt;=MIN(8.881784197001252E-16*AD178,1E-9),ROUND(AD178,0),ROUNDUP(AD178,0))*Q178,MAX(AA178,N(P178))),0),""))</f>
        <v/>
      </c>
      <c r="AC178" s="8">
        <f>IF(R178&lt;&gt;"Ready","",IFERROR(Y178+AB178,""))</f>
        <v/>
      </c>
      <c r="AD178" s="8">
        <f>IF(R178&lt;&gt;"Ready","",IFERROR(IF(N(Q178)&gt;0,MAX(AA178,N(P178))/Q178,""),""))</f>
        <v/>
      </c>
    </row>
    <row r="179">
      <c r="A179" s="6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7" t="n"/>
      <c r="N179" s="7" t="n"/>
      <c r="O179" s="7" t="n"/>
      <c r="P179" s="7" t="n"/>
      <c r="Q179" s="7" t="n"/>
      <c r="R179" s="8">
        <f>IF(COUNTA(A179:Q179)=0,"",IF(TRIM(A179&amp;"")="","Item required",IFERROR(IF(NOT(AND(COUNT(B179:C179,M179)=3,MIN(B179:C179,M179)&gt;=0,COUNT(N179:Q179)=COUNTA(N179:Q179),MIN(N179:Q179)&gt;=0)),"Enter nonnegative numbers for demand, days and stock",IF(NOT(OR(AND(D179="Entered",COUNT(E179)=1,E179&gt;=0,COUNTA(F179:G179)=0),AND(D179="Statistical",E179="",COUNT(F179:G179)=2,F179&gt;=0,G179&gt;=50,G179&lt;=99.9))),"Choose entered safety OR sigma and service (50-99.9%)",IF(NOT(OR(AND(H179="Entered",COUNT(I179)=1,I179&gt;=0,COUNTA(J179:L179)=0),AND(H179="EOQ",I179="",L179="",COUNT(J179:K179)=2,MIN(J179:K179)&gt;0),AND(H179="Review",COUNT(L179)=1,L179&gt;=0,COUNTA(I179:K179)=0))),"Choose one quantity basis; EOQ costs must be positive",IF(IF(H179="EOQ",IF(B179=0,TRUE,SQRT(2*(B179*365)*J179/K179)&gt;0),TRUE),"Ready","Calculated EOQ outside numeric range; rescale")))),"Check inputs / numeric range")))</f>
        <v/>
      </c>
      <c r="S179" s="8">
        <f>IF(R179&lt;&gt;"Ready","",IFERROR(IF(D179="Statistical",IF(G179=50,0,MAX(0,_xlfn.NORM.S.INV(G179/100))),""),""))</f>
        <v/>
      </c>
      <c r="T179" s="8">
        <f>IF(R179&lt;&gt;"Ready","",IFERROR(IF(D179="Entered",E179,S179*F179*SQRT(C179)),""))</f>
        <v/>
      </c>
      <c r="U179" s="8">
        <f>IF(R179&lt;&gt;"Ready","",IFERROR(B179*365,""))</f>
        <v/>
      </c>
      <c r="V179" s="8">
        <f>IF(R179&lt;&gt;"Ready","",IFERROR(IF(H179="Entered",I179,IF(H179="Review",B179*L179,IF(U179=0,0,SQRT(2*U179*J179/K179)))),""))</f>
        <v/>
      </c>
      <c r="W179" s="8">
        <f>IF(R179&lt;&gt;"Ready","",IFERROR(B179*C179+T179,""))</f>
        <v/>
      </c>
      <c r="X179" s="8">
        <f>IF(R179&lt;&gt;"Ready","",IFERROR(W179+V179,""))</f>
        <v/>
      </c>
      <c r="Y179" s="8">
        <f>IF(R179&lt;&gt;"Ready","",IFERROR(M179+N(N179)-N(O179),""))</f>
        <v/>
      </c>
      <c r="Z179" s="8">
        <f>IF(R179&lt;&gt;"Ready","",IFERROR(IF(OR(Y179&lt;=W179,Y179-W179&lt;=MIN(8.881784197001252E-16*MAX(ABS(Y179),ABS(W179)),1E-9)),"Yes","No"),""))</f>
        <v/>
      </c>
      <c r="AA179" s="8">
        <f>IF(R179&lt;&gt;"Ready","",IFERROR(IF(AND(Z179="Yes",NOT(OR(X179&lt;=Y179,X179-Y179&lt;=MIN(8.881784197001252E-16*MAX(ABS(X179),ABS(Y179)),1E-9)))),MAX(0,X179-Y179),0),""))</f>
        <v/>
      </c>
      <c r="AB179" s="8">
        <f>IF(R179&lt;&gt;"Ready","",IFERROR(IF(AA179&gt;0,IF(N(Q179)&gt;0,IF(ABS(AD179-ROUND(AD179,0))&lt;=MIN(8.881784197001252E-16*AD179,1E-9),ROUND(AD179,0),ROUNDUP(AD179,0))*Q179,MAX(AA179,N(P179))),0),""))</f>
        <v/>
      </c>
      <c r="AC179" s="8">
        <f>IF(R179&lt;&gt;"Ready","",IFERROR(Y179+AB179,""))</f>
        <v/>
      </c>
      <c r="AD179" s="8">
        <f>IF(R179&lt;&gt;"Ready","",IFERROR(IF(N(Q179)&gt;0,MAX(AA179,N(P179))/Q179,""),""))</f>
        <v/>
      </c>
    </row>
    <row r="180">
      <c r="A180" s="6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7" t="n"/>
      <c r="N180" s="7" t="n"/>
      <c r="O180" s="7" t="n"/>
      <c r="P180" s="7" t="n"/>
      <c r="Q180" s="7" t="n"/>
      <c r="R180" s="8">
        <f>IF(COUNTA(A180:Q180)=0,"",IF(TRIM(A180&amp;"")="","Item required",IFERROR(IF(NOT(AND(COUNT(B180:C180,M180)=3,MIN(B180:C180,M180)&gt;=0,COUNT(N180:Q180)=COUNTA(N180:Q180),MIN(N180:Q180)&gt;=0)),"Enter nonnegative numbers for demand, days and stock",IF(NOT(OR(AND(D180="Entered",COUNT(E180)=1,E180&gt;=0,COUNTA(F180:G180)=0),AND(D180="Statistical",E180="",COUNT(F180:G180)=2,F180&gt;=0,G180&gt;=50,G180&lt;=99.9))),"Choose entered safety OR sigma and service (50-99.9%)",IF(NOT(OR(AND(H180="Entered",COUNT(I180)=1,I180&gt;=0,COUNTA(J180:L180)=0),AND(H180="EOQ",I180="",L180="",COUNT(J180:K180)=2,MIN(J180:K180)&gt;0),AND(H180="Review",COUNT(L180)=1,L180&gt;=0,COUNTA(I180:K180)=0))),"Choose one quantity basis; EOQ costs must be positive",IF(IF(H180="EOQ",IF(B180=0,TRUE,SQRT(2*(B180*365)*J180/K180)&gt;0),TRUE),"Ready","Calculated EOQ outside numeric range; rescale")))),"Check inputs / numeric range")))</f>
        <v/>
      </c>
      <c r="S180" s="8">
        <f>IF(R180&lt;&gt;"Ready","",IFERROR(IF(D180="Statistical",IF(G180=50,0,MAX(0,_xlfn.NORM.S.INV(G180/100))),""),""))</f>
        <v/>
      </c>
      <c r="T180" s="8">
        <f>IF(R180&lt;&gt;"Ready","",IFERROR(IF(D180="Entered",E180,S180*F180*SQRT(C180)),""))</f>
        <v/>
      </c>
      <c r="U180" s="8">
        <f>IF(R180&lt;&gt;"Ready","",IFERROR(B180*365,""))</f>
        <v/>
      </c>
      <c r="V180" s="8">
        <f>IF(R180&lt;&gt;"Ready","",IFERROR(IF(H180="Entered",I180,IF(H180="Review",B180*L180,IF(U180=0,0,SQRT(2*U180*J180/K180)))),""))</f>
        <v/>
      </c>
      <c r="W180" s="8">
        <f>IF(R180&lt;&gt;"Ready","",IFERROR(B180*C180+T180,""))</f>
        <v/>
      </c>
      <c r="X180" s="8">
        <f>IF(R180&lt;&gt;"Ready","",IFERROR(W180+V180,""))</f>
        <v/>
      </c>
      <c r="Y180" s="8">
        <f>IF(R180&lt;&gt;"Ready","",IFERROR(M180+N(N180)-N(O180),""))</f>
        <v/>
      </c>
      <c r="Z180" s="8">
        <f>IF(R180&lt;&gt;"Ready","",IFERROR(IF(OR(Y180&lt;=W180,Y180-W180&lt;=MIN(8.881784197001252E-16*MAX(ABS(Y180),ABS(W180)),1E-9)),"Yes","No"),""))</f>
        <v/>
      </c>
      <c r="AA180" s="8">
        <f>IF(R180&lt;&gt;"Ready","",IFERROR(IF(AND(Z180="Yes",NOT(OR(X180&lt;=Y180,X180-Y180&lt;=MIN(8.881784197001252E-16*MAX(ABS(X180),ABS(Y180)),1E-9)))),MAX(0,X180-Y180),0),""))</f>
        <v/>
      </c>
      <c r="AB180" s="8">
        <f>IF(R180&lt;&gt;"Ready","",IFERROR(IF(AA180&gt;0,IF(N(Q180)&gt;0,IF(ABS(AD180-ROUND(AD180,0))&lt;=MIN(8.881784197001252E-16*AD180,1E-9),ROUND(AD180,0),ROUNDUP(AD180,0))*Q180,MAX(AA180,N(P180))),0),""))</f>
        <v/>
      </c>
      <c r="AC180" s="8">
        <f>IF(R180&lt;&gt;"Ready","",IFERROR(Y180+AB180,""))</f>
        <v/>
      </c>
      <c r="AD180" s="8">
        <f>IF(R180&lt;&gt;"Ready","",IFERROR(IF(N(Q180)&gt;0,MAX(AA180,N(P180))/Q180,""),""))</f>
        <v/>
      </c>
    </row>
    <row r="181">
      <c r="A181" s="6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7" t="n"/>
      <c r="N181" s="7" t="n"/>
      <c r="O181" s="7" t="n"/>
      <c r="P181" s="7" t="n"/>
      <c r="Q181" s="7" t="n"/>
      <c r="R181" s="8">
        <f>IF(COUNTA(A181:Q181)=0,"",IF(TRIM(A181&amp;"")="","Item required",IFERROR(IF(NOT(AND(COUNT(B181:C181,M181)=3,MIN(B181:C181,M181)&gt;=0,COUNT(N181:Q181)=COUNTA(N181:Q181),MIN(N181:Q181)&gt;=0)),"Enter nonnegative numbers for demand, days and stock",IF(NOT(OR(AND(D181="Entered",COUNT(E181)=1,E181&gt;=0,COUNTA(F181:G181)=0),AND(D181="Statistical",E181="",COUNT(F181:G181)=2,F181&gt;=0,G181&gt;=50,G181&lt;=99.9))),"Choose entered safety OR sigma and service (50-99.9%)",IF(NOT(OR(AND(H181="Entered",COUNT(I181)=1,I181&gt;=0,COUNTA(J181:L181)=0),AND(H181="EOQ",I181="",L181="",COUNT(J181:K181)=2,MIN(J181:K181)&gt;0),AND(H181="Review",COUNT(L181)=1,L181&gt;=0,COUNTA(I181:K181)=0))),"Choose one quantity basis; EOQ costs must be positive",IF(IF(H181="EOQ",IF(B181=0,TRUE,SQRT(2*(B181*365)*J181/K181)&gt;0),TRUE),"Ready","Calculated EOQ outside numeric range; rescale")))),"Check inputs / numeric range")))</f>
        <v/>
      </c>
      <c r="S181" s="8">
        <f>IF(R181&lt;&gt;"Ready","",IFERROR(IF(D181="Statistical",IF(G181=50,0,MAX(0,_xlfn.NORM.S.INV(G181/100))),""),""))</f>
        <v/>
      </c>
      <c r="T181" s="8">
        <f>IF(R181&lt;&gt;"Ready","",IFERROR(IF(D181="Entered",E181,S181*F181*SQRT(C181)),""))</f>
        <v/>
      </c>
      <c r="U181" s="8">
        <f>IF(R181&lt;&gt;"Ready","",IFERROR(B181*365,""))</f>
        <v/>
      </c>
      <c r="V181" s="8">
        <f>IF(R181&lt;&gt;"Ready","",IFERROR(IF(H181="Entered",I181,IF(H181="Review",B181*L181,IF(U181=0,0,SQRT(2*U181*J181/K181)))),""))</f>
        <v/>
      </c>
      <c r="W181" s="8">
        <f>IF(R181&lt;&gt;"Ready","",IFERROR(B181*C181+T181,""))</f>
        <v/>
      </c>
      <c r="X181" s="8">
        <f>IF(R181&lt;&gt;"Ready","",IFERROR(W181+V181,""))</f>
        <v/>
      </c>
      <c r="Y181" s="8">
        <f>IF(R181&lt;&gt;"Ready","",IFERROR(M181+N(N181)-N(O181),""))</f>
        <v/>
      </c>
      <c r="Z181" s="8">
        <f>IF(R181&lt;&gt;"Ready","",IFERROR(IF(OR(Y181&lt;=W181,Y181-W181&lt;=MIN(8.881784197001252E-16*MAX(ABS(Y181),ABS(W181)),1E-9)),"Yes","No"),""))</f>
        <v/>
      </c>
      <c r="AA181" s="8">
        <f>IF(R181&lt;&gt;"Ready","",IFERROR(IF(AND(Z181="Yes",NOT(OR(X181&lt;=Y181,X181-Y181&lt;=MIN(8.881784197001252E-16*MAX(ABS(X181),ABS(Y181)),1E-9)))),MAX(0,X181-Y181),0),""))</f>
        <v/>
      </c>
      <c r="AB181" s="8">
        <f>IF(R181&lt;&gt;"Ready","",IFERROR(IF(AA181&gt;0,IF(N(Q181)&gt;0,IF(ABS(AD181-ROUND(AD181,0))&lt;=MIN(8.881784197001252E-16*AD181,1E-9),ROUND(AD181,0),ROUNDUP(AD181,0))*Q181,MAX(AA181,N(P181))),0),""))</f>
        <v/>
      </c>
      <c r="AC181" s="8">
        <f>IF(R181&lt;&gt;"Ready","",IFERROR(Y181+AB181,""))</f>
        <v/>
      </c>
      <c r="AD181" s="8">
        <f>IF(R181&lt;&gt;"Ready","",IFERROR(IF(N(Q181)&gt;0,MAX(AA181,N(P181))/Q181,""),""))</f>
        <v/>
      </c>
    </row>
    <row r="182">
      <c r="A182" s="6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7" t="n"/>
      <c r="N182" s="7" t="n"/>
      <c r="O182" s="7" t="n"/>
      <c r="P182" s="7" t="n"/>
      <c r="Q182" s="7" t="n"/>
      <c r="R182" s="8">
        <f>IF(COUNTA(A182:Q182)=0,"",IF(TRIM(A182&amp;"")="","Item required",IFERROR(IF(NOT(AND(COUNT(B182:C182,M182)=3,MIN(B182:C182,M182)&gt;=0,COUNT(N182:Q182)=COUNTA(N182:Q182),MIN(N182:Q182)&gt;=0)),"Enter nonnegative numbers for demand, days and stock",IF(NOT(OR(AND(D182="Entered",COUNT(E182)=1,E182&gt;=0,COUNTA(F182:G182)=0),AND(D182="Statistical",E182="",COUNT(F182:G182)=2,F182&gt;=0,G182&gt;=50,G182&lt;=99.9))),"Choose entered safety OR sigma and service (50-99.9%)",IF(NOT(OR(AND(H182="Entered",COUNT(I182)=1,I182&gt;=0,COUNTA(J182:L182)=0),AND(H182="EOQ",I182="",L182="",COUNT(J182:K182)=2,MIN(J182:K182)&gt;0),AND(H182="Review",COUNT(L182)=1,L182&gt;=0,COUNTA(I182:K182)=0))),"Choose one quantity basis; EOQ costs must be positive",IF(IF(H182="EOQ",IF(B182=0,TRUE,SQRT(2*(B182*365)*J182/K182)&gt;0),TRUE),"Ready","Calculated EOQ outside numeric range; rescale")))),"Check inputs / numeric range")))</f>
        <v/>
      </c>
      <c r="S182" s="8">
        <f>IF(R182&lt;&gt;"Ready","",IFERROR(IF(D182="Statistical",IF(G182=50,0,MAX(0,_xlfn.NORM.S.INV(G182/100))),""),""))</f>
        <v/>
      </c>
      <c r="T182" s="8">
        <f>IF(R182&lt;&gt;"Ready","",IFERROR(IF(D182="Entered",E182,S182*F182*SQRT(C182)),""))</f>
        <v/>
      </c>
      <c r="U182" s="8">
        <f>IF(R182&lt;&gt;"Ready","",IFERROR(B182*365,""))</f>
        <v/>
      </c>
      <c r="V182" s="8">
        <f>IF(R182&lt;&gt;"Ready","",IFERROR(IF(H182="Entered",I182,IF(H182="Review",B182*L182,IF(U182=0,0,SQRT(2*U182*J182/K182)))),""))</f>
        <v/>
      </c>
      <c r="W182" s="8">
        <f>IF(R182&lt;&gt;"Ready","",IFERROR(B182*C182+T182,""))</f>
        <v/>
      </c>
      <c r="X182" s="8">
        <f>IF(R182&lt;&gt;"Ready","",IFERROR(W182+V182,""))</f>
        <v/>
      </c>
      <c r="Y182" s="8">
        <f>IF(R182&lt;&gt;"Ready","",IFERROR(M182+N(N182)-N(O182),""))</f>
        <v/>
      </c>
      <c r="Z182" s="8">
        <f>IF(R182&lt;&gt;"Ready","",IFERROR(IF(OR(Y182&lt;=W182,Y182-W182&lt;=MIN(8.881784197001252E-16*MAX(ABS(Y182),ABS(W182)),1E-9)),"Yes","No"),""))</f>
        <v/>
      </c>
      <c r="AA182" s="8">
        <f>IF(R182&lt;&gt;"Ready","",IFERROR(IF(AND(Z182="Yes",NOT(OR(X182&lt;=Y182,X182-Y182&lt;=MIN(8.881784197001252E-16*MAX(ABS(X182),ABS(Y182)),1E-9)))),MAX(0,X182-Y182),0),""))</f>
        <v/>
      </c>
      <c r="AB182" s="8">
        <f>IF(R182&lt;&gt;"Ready","",IFERROR(IF(AA182&gt;0,IF(N(Q182)&gt;0,IF(ABS(AD182-ROUND(AD182,0))&lt;=MIN(8.881784197001252E-16*AD182,1E-9),ROUND(AD182,0),ROUNDUP(AD182,0))*Q182,MAX(AA182,N(P182))),0),""))</f>
        <v/>
      </c>
      <c r="AC182" s="8">
        <f>IF(R182&lt;&gt;"Ready","",IFERROR(Y182+AB182,""))</f>
        <v/>
      </c>
      <c r="AD182" s="8">
        <f>IF(R182&lt;&gt;"Ready","",IFERROR(IF(N(Q182)&gt;0,MAX(AA182,N(P182))/Q182,""),""))</f>
        <v/>
      </c>
    </row>
    <row r="183">
      <c r="A183" s="6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7" t="n"/>
      <c r="N183" s="7" t="n"/>
      <c r="O183" s="7" t="n"/>
      <c r="P183" s="7" t="n"/>
      <c r="Q183" s="7" t="n"/>
      <c r="R183" s="8">
        <f>IF(COUNTA(A183:Q183)=0,"",IF(TRIM(A183&amp;"")="","Item required",IFERROR(IF(NOT(AND(COUNT(B183:C183,M183)=3,MIN(B183:C183,M183)&gt;=0,COUNT(N183:Q183)=COUNTA(N183:Q183),MIN(N183:Q183)&gt;=0)),"Enter nonnegative numbers for demand, days and stock",IF(NOT(OR(AND(D183="Entered",COUNT(E183)=1,E183&gt;=0,COUNTA(F183:G183)=0),AND(D183="Statistical",E183="",COUNT(F183:G183)=2,F183&gt;=0,G183&gt;=50,G183&lt;=99.9))),"Choose entered safety OR sigma and service (50-99.9%)",IF(NOT(OR(AND(H183="Entered",COUNT(I183)=1,I183&gt;=0,COUNTA(J183:L183)=0),AND(H183="EOQ",I183="",L183="",COUNT(J183:K183)=2,MIN(J183:K183)&gt;0),AND(H183="Review",COUNT(L183)=1,L183&gt;=0,COUNTA(I183:K183)=0))),"Choose one quantity basis; EOQ costs must be positive",IF(IF(H183="EOQ",IF(B183=0,TRUE,SQRT(2*(B183*365)*J183/K183)&gt;0),TRUE),"Ready","Calculated EOQ outside numeric range; rescale")))),"Check inputs / numeric range")))</f>
        <v/>
      </c>
      <c r="S183" s="8">
        <f>IF(R183&lt;&gt;"Ready","",IFERROR(IF(D183="Statistical",IF(G183=50,0,MAX(0,_xlfn.NORM.S.INV(G183/100))),""),""))</f>
        <v/>
      </c>
      <c r="T183" s="8">
        <f>IF(R183&lt;&gt;"Ready","",IFERROR(IF(D183="Entered",E183,S183*F183*SQRT(C183)),""))</f>
        <v/>
      </c>
      <c r="U183" s="8">
        <f>IF(R183&lt;&gt;"Ready","",IFERROR(B183*365,""))</f>
        <v/>
      </c>
      <c r="V183" s="8">
        <f>IF(R183&lt;&gt;"Ready","",IFERROR(IF(H183="Entered",I183,IF(H183="Review",B183*L183,IF(U183=0,0,SQRT(2*U183*J183/K183)))),""))</f>
        <v/>
      </c>
      <c r="W183" s="8">
        <f>IF(R183&lt;&gt;"Ready","",IFERROR(B183*C183+T183,""))</f>
        <v/>
      </c>
      <c r="X183" s="8">
        <f>IF(R183&lt;&gt;"Ready","",IFERROR(W183+V183,""))</f>
        <v/>
      </c>
      <c r="Y183" s="8">
        <f>IF(R183&lt;&gt;"Ready","",IFERROR(M183+N(N183)-N(O183),""))</f>
        <v/>
      </c>
      <c r="Z183" s="8">
        <f>IF(R183&lt;&gt;"Ready","",IFERROR(IF(OR(Y183&lt;=W183,Y183-W183&lt;=MIN(8.881784197001252E-16*MAX(ABS(Y183),ABS(W183)),1E-9)),"Yes","No"),""))</f>
        <v/>
      </c>
      <c r="AA183" s="8">
        <f>IF(R183&lt;&gt;"Ready","",IFERROR(IF(AND(Z183="Yes",NOT(OR(X183&lt;=Y183,X183-Y183&lt;=MIN(8.881784197001252E-16*MAX(ABS(X183),ABS(Y183)),1E-9)))),MAX(0,X183-Y183),0),""))</f>
        <v/>
      </c>
      <c r="AB183" s="8">
        <f>IF(R183&lt;&gt;"Ready","",IFERROR(IF(AA183&gt;0,IF(N(Q183)&gt;0,IF(ABS(AD183-ROUND(AD183,0))&lt;=MIN(8.881784197001252E-16*AD183,1E-9),ROUND(AD183,0),ROUNDUP(AD183,0))*Q183,MAX(AA183,N(P183))),0),""))</f>
        <v/>
      </c>
      <c r="AC183" s="8">
        <f>IF(R183&lt;&gt;"Ready","",IFERROR(Y183+AB183,""))</f>
        <v/>
      </c>
      <c r="AD183" s="8">
        <f>IF(R183&lt;&gt;"Ready","",IFERROR(IF(N(Q183)&gt;0,MAX(AA183,N(P183))/Q183,""),""))</f>
        <v/>
      </c>
    </row>
    <row r="184">
      <c r="A184" s="6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7" t="n"/>
      <c r="N184" s="7" t="n"/>
      <c r="O184" s="7" t="n"/>
      <c r="P184" s="7" t="n"/>
      <c r="Q184" s="7" t="n"/>
      <c r="R184" s="8">
        <f>IF(COUNTA(A184:Q184)=0,"",IF(TRIM(A184&amp;"")="","Item required",IFERROR(IF(NOT(AND(COUNT(B184:C184,M184)=3,MIN(B184:C184,M184)&gt;=0,COUNT(N184:Q184)=COUNTA(N184:Q184),MIN(N184:Q184)&gt;=0)),"Enter nonnegative numbers for demand, days and stock",IF(NOT(OR(AND(D184="Entered",COUNT(E184)=1,E184&gt;=0,COUNTA(F184:G184)=0),AND(D184="Statistical",E184="",COUNT(F184:G184)=2,F184&gt;=0,G184&gt;=50,G184&lt;=99.9))),"Choose entered safety OR sigma and service (50-99.9%)",IF(NOT(OR(AND(H184="Entered",COUNT(I184)=1,I184&gt;=0,COUNTA(J184:L184)=0),AND(H184="EOQ",I184="",L184="",COUNT(J184:K184)=2,MIN(J184:K184)&gt;0),AND(H184="Review",COUNT(L184)=1,L184&gt;=0,COUNTA(I184:K184)=0))),"Choose one quantity basis; EOQ costs must be positive",IF(IF(H184="EOQ",IF(B184=0,TRUE,SQRT(2*(B184*365)*J184/K184)&gt;0),TRUE),"Ready","Calculated EOQ outside numeric range; rescale")))),"Check inputs / numeric range")))</f>
        <v/>
      </c>
      <c r="S184" s="8">
        <f>IF(R184&lt;&gt;"Ready","",IFERROR(IF(D184="Statistical",IF(G184=50,0,MAX(0,_xlfn.NORM.S.INV(G184/100))),""),""))</f>
        <v/>
      </c>
      <c r="T184" s="8">
        <f>IF(R184&lt;&gt;"Ready","",IFERROR(IF(D184="Entered",E184,S184*F184*SQRT(C184)),""))</f>
        <v/>
      </c>
      <c r="U184" s="8">
        <f>IF(R184&lt;&gt;"Ready","",IFERROR(B184*365,""))</f>
        <v/>
      </c>
      <c r="V184" s="8">
        <f>IF(R184&lt;&gt;"Ready","",IFERROR(IF(H184="Entered",I184,IF(H184="Review",B184*L184,IF(U184=0,0,SQRT(2*U184*J184/K184)))),""))</f>
        <v/>
      </c>
      <c r="W184" s="8">
        <f>IF(R184&lt;&gt;"Ready","",IFERROR(B184*C184+T184,""))</f>
        <v/>
      </c>
      <c r="X184" s="8">
        <f>IF(R184&lt;&gt;"Ready","",IFERROR(W184+V184,""))</f>
        <v/>
      </c>
      <c r="Y184" s="8">
        <f>IF(R184&lt;&gt;"Ready","",IFERROR(M184+N(N184)-N(O184),""))</f>
        <v/>
      </c>
      <c r="Z184" s="8">
        <f>IF(R184&lt;&gt;"Ready","",IFERROR(IF(OR(Y184&lt;=W184,Y184-W184&lt;=MIN(8.881784197001252E-16*MAX(ABS(Y184),ABS(W184)),1E-9)),"Yes","No"),""))</f>
        <v/>
      </c>
      <c r="AA184" s="8">
        <f>IF(R184&lt;&gt;"Ready","",IFERROR(IF(AND(Z184="Yes",NOT(OR(X184&lt;=Y184,X184-Y184&lt;=MIN(8.881784197001252E-16*MAX(ABS(X184),ABS(Y184)),1E-9)))),MAX(0,X184-Y184),0),""))</f>
        <v/>
      </c>
      <c r="AB184" s="8">
        <f>IF(R184&lt;&gt;"Ready","",IFERROR(IF(AA184&gt;0,IF(N(Q184)&gt;0,IF(ABS(AD184-ROUND(AD184,0))&lt;=MIN(8.881784197001252E-16*AD184,1E-9),ROUND(AD184,0),ROUNDUP(AD184,0))*Q184,MAX(AA184,N(P184))),0),""))</f>
        <v/>
      </c>
      <c r="AC184" s="8">
        <f>IF(R184&lt;&gt;"Ready","",IFERROR(Y184+AB184,""))</f>
        <v/>
      </c>
      <c r="AD184" s="8">
        <f>IF(R184&lt;&gt;"Ready","",IFERROR(IF(N(Q184)&gt;0,MAX(AA184,N(P184))/Q184,""),""))</f>
        <v/>
      </c>
    </row>
    <row r="185">
      <c r="A185" s="6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7" t="n"/>
      <c r="N185" s="7" t="n"/>
      <c r="O185" s="7" t="n"/>
      <c r="P185" s="7" t="n"/>
      <c r="Q185" s="7" t="n"/>
      <c r="R185" s="8">
        <f>IF(COUNTA(A185:Q185)=0,"",IF(TRIM(A185&amp;"")="","Item required",IFERROR(IF(NOT(AND(COUNT(B185:C185,M185)=3,MIN(B185:C185,M185)&gt;=0,COUNT(N185:Q185)=COUNTA(N185:Q185),MIN(N185:Q185)&gt;=0)),"Enter nonnegative numbers for demand, days and stock",IF(NOT(OR(AND(D185="Entered",COUNT(E185)=1,E185&gt;=0,COUNTA(F185:G185)=0),AND(D185="Statistical",E185="",COUNT(F185:G185)=2,F185&gt;=0,G185&gt;=50,G185&lt;=99.9))),"Choose entered safety OR sigma and service (50-99.9%)",IF(NOT(OR(AND(H185="Entered",COUNT(I185)=1,I185&gt;=0,COUNTA(J185:L185)=0),AND(H185="EOQ",I185="",L185="",COUNT(J185:K185)=2,MIN(J185:K185)&gt;0),AND(H185="Review",COUNT(L185)=1,L185&gt;=0,COUNTA(I185:K185)=0))),"Choose one quantity basis; EOQ costs must be positive",IF(IF(H185="EOQ",IF(B185=0,TRUE,SQRT(2*(B185*365)*J185/K185)&gt;0),TRUE),"Ready","Calculated EOQ outside numeric range; rescale")))),"Check inputs / numeric range")))</f>
        <v/>
      </c>
      <c r="S185" s="8">
        <f>IF(R185&lt;&gt;"Ready","",IFERROR(IF(D185="Statistical",IF(G185=50,0,MAX(0,_xlfn.NORM.S.INV(G185/100))),""),""))</f>
        <v/>
      </c>
      <c r="T185" s="8">
        <f>IF(R185&lt;&gt;"Ready","",IFERROR(IF(D185="Entered",E185,S185*F185*SQRT(C185)),""))</f>
        <v/>
      </c>
      <c r="U185" s="8">
        <f>IF(R185&lt;&gt;"Ready","",IFERROR(B185*365,""))</f>
        <v/>
      </c>
      <c r="V185" s="8">
        <f>IF(R185&lt;&gt;"Ready","",IFERROR(IF(H185="Entered",I185,IF(H185="Review",B185*L185,IF(U185=0,0,SQRT(2*U185*J185/K185)))),""))</f>
        <v/>
      </c>
      <c r="W185" s="8">
        <f>IF(R185&lt;&gt;"Ready","",IFERROR(B185*C185+T185,""))</f>
        <v/>
      </c>
      <c r="X185" s="8">
        <f>IF(R185&lt;&gt;"Ready","",IFERROR(W185+V185,""))</f>
        <v/>
      </c>
      <c r="Y185" s="8">
        <f>IF(R185&lt;&gt;"Ready","",IFERROR(M185+N(N185)-N(O185),""))</f>
        <v/>
      </c>
      <c r="Z185" s="8">
        <f>IF(R185&lt;&gt;"Ready","",IFERROR(IF(OR(Y185&lt;=W185,Y185-W185&lt;=MIN(8.881784197001252E-16*MAX(ABS(Y185),ABS(W185)),1E-9)),"Yes","No"),""))</f>
        <v/>
      </c>
      <c r="AA185" s="8">
        <f>IF(R185&lt;&gt;"Ready","",IFERROR(IF(AND(Z185="Yes",NOT(OR(X185&lt;=Y185,X185-Y185&lt;=MIN(8.881784197001252E-16*MAX(ABS(X185),ABS(Y185)),1E-9)))),MAX(0,X185-Y185),0),""))</f>
        <v/>
      </c>
      <c r="AB185" s="8">
        <f>IF(R185&lt;&gt;"Ready","",IFERROR(IF(AA185&gt;0,IF(N(Q185)&gt;0,IF(ABS(AD185-ROUND(AD185,0))&lt;=MIN(8.881784197001252E-16*AD185,1E-9),ROUND(AD185,0),ROUNDUP(AD185,0))*Q185,MAX(AA185,N(P185))),0),""))</f>
        <v/>
      </c>
      <c r="AC185" s="8">
        <f>IF(R185&lt;&gt;"Ready","",IFERROR(Y185+AB185,""))</f>
        <v/>
      </c>
      <c r="AD185" s="8">
        <f>IF(R185&lt;&gt;"Ready","",IFERROR(IF(N(Q185)&gt;0,MAX(AA185,N(P185))/Q185,""),""))</f>
        <v/>
      </c>
    </row>
    <row r="186">
      <c r="A186" s="6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7" t="n"/>
      <c r="N186" s="7" t="n"/>
      <c r="O186" s="7" t="n"/>
      <c r="P186" s="7" t="n"/>
      <c r="Q186" s="7" t="n"/>
      <c r="R186" s="8">
        <f>IF(COUNTA(A186:Q186)=0,"",IF(TRIM(A186&amp;"")="","Item required",IFERROR(IF(NOT(AND(COUNT(B186:C186,M186)=3,MIN(B186:C186,M186)&gt;=0,COUNT(N186:Q186)=COUNTA(N186:Q186),MIN(N186:Q186)&gt;=0)),"Enter nonnegative numbers for demand, days and stock",IF(NOT(OR(AND(D186="Entered",COUNT(E186)=1,E186&gt;=0,COUNTA(F186:G186)=0),AND(D186="Statistical",E186="",COUNT(F186:G186)=2,F186&gt;=0,G186&gt;=50,G186&lt;=99.9))),"Choose entered safety OR sigma and service (50-99.9%)",IF(NOT(OR(AND(H186="Entered",COUNT(I186)=1,I186&gt;=0,COUNTA(J186:L186)=0),AND(H186="EOQ",I186="",L186="",COUNT(J186:K186)=2,MIN(J186:K186)&gt;0),AND(H186="Review",COUNT(L186)=1,L186&gt;=0,COUNTA(I186:K186)=0))),"Choose one quantity basis; EOQ costs must be positive",IF(IF(H186="EOQ",IF(B186=0,TRUE,SQRT(2*(B186*365)*J186/K186)&gt;0),TRUE),"Ready","Calculated EOQ outside numeric range; rescale")))),"Check inputs / numeric range")))</f>
        <v/>
      </c>
      <c r="S186" s="8">
        <f>IF(R186&lt;&gt;"Ready","",IFERROR(IF(D186="Statistical",IF(G186=50,0,MAX(0,_xlfn.NORM.S.INV(G186/100))),""),""))</f>
        <v/>
      </c>
      <c r="T186" s="8">
        <f>IF(R186&lt;&gt;"Ready","",IFERROR(IF(D186="Entered",E186,S186*F186*SQRT(C186)),""))</f>
        <v/>
      </c>
      <c r="U186" s="8">
        <f>IF(R186&lt;&gt;"Ready","",IFERROR(B186*365,""))</f>
        <v/>
      </c>
      <c r="V186" s="8">
        <f>IF(R186&lt;&gt;"Ready","",IFERROR(IF(H186="Entered",I186,IF(H186="Review",B186*L186,IF(U186=0,0,SQRT(2*U186*J186/K186)))),""))</f>
        <v/>
      </c>
      <c r="W186" s="8">
        <f>IF(R186&lt;&gt;"Ready","",IFERROR(B186*C186+T186,""))</f>
        <v/>
      </c>
      <c r="X186" s="8">
        <f>IF(R186&lt;&gt;"Ready","",IFERROR(W186+V186,""))</f>
        <v/>
      </c>
      <c r="Y186" s="8">
        <f>IF(R186&lt;&gt;"Ready","",IFERROR(M186+N(N186)-N(O186),""))</f>
        <v/>
      </c>
      <c r="Z186" s="8">
        <f>IF(R186&lt;&gt;"Ready","",IFERROR(IF(OR(Y186&lt;=W186,Y186-W186&lt;=MIN(8.881784197001252E-16*MAX(ABS(Y186),ABS(W186)),1E-9)),"Yes","No"),""))</f>
        <v/>
      </c>
      <c r="AA186" s="8">
        <f>IF(R186&lt;&gt;"Ready","",IFERROR(IF(AND(Z186="Yes",NOT(OR(X186&lt;=Y186,X186-Y186&lt;=MIN(8.881784197001252E-16*MAX(ABS(X186),ABS(Y186)),1E-9)))),MAX(0,X186-Y186),0),""))</f>
        <v/>
      </c>
      <c r="AB186" s="8">
        <f>IF(R186&lt;&gt;"Ready","",IFERROR(IF(AA186&gt;0,IF(N(Q186)&gt;0,IF(ABS(AD186-ROUND(AD186,0))&lt;=MIN(8.881784197001252E-16*AD186,1E-9),ROUND(AD186,0),ROUNDUP(AD186,0))*Q186,MAX(AA186,N(P186))),0),""))</f>
        <v/>
      </c>
      <c r="AC186" s="8">
        <f>IF(R186&lt;&gt;"Ready","",IFERROR(Y186+AB186,""))</f>
        <v/>
      </c>
      <c r="AD186" s="8">
        <f>IF(R186&lt;&gt;"Ready","",IFERROR(IF(N(Q186)&gt;0,MAX(AA186,N(P186))/Q186,""),""))</f>
        <v/>
      </c>
    </row>
    <row r="187">
      <c r="A187" s="6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7" t="n"/>
      <c r="N187" s="7" t="n"/>
      <c r="O187" s="7" t="n"/>
      <c r="P187" s="7" t="n"/>
      <c r="Q187" s="7" t="n"/>
      <c r="R187" s="8">
        <f>IF(COUNTA(A187:Q187)=0,"",IF(TRIM(A187&amp;"")="","Item required",IFERROR(IF(NOT(AND(COUNT(B187:C187,M187)=3,MIN(B187:C187,M187)&gt;=0,COUNT(N187:Q187)=COUNTA(N187:Q187),MIN(N187:Q187)&gt;=0)),"Enter nonnegative numbers for demand, days and stock",IF(NOT(OR(AND(D187="Entered",COUNT(E187)=1,E187&gt;=0,COUNTA(F187:G187)=0),AND(D187="Statistical",E187="",COUNT(F187:G187)=2,F187&gt;=0,G187&gt;=50,G187&lt;=99.9))),"Choose entered safety OR sigma and service (50-99.9%)",IF(NOT(OR(AND(H187="Entered",COUNT(I187)=1,I187&gt;=0,COUNTA(J187:L187)=0),AND(H187="EOQ",I187="",L187="",COUNT(J187:K187)=2,MIN(J187:K187)&gt;0),AND(H187="Review",COUNT(L187)=1,L187&gt;=0,COUNTA(I187:K187)=0))),"Choose one quantity basis; EOQ costs must be positive",IF(IF(H187="EOQ",IF(B187=0,TRUE,SQRT(2*(B187*365)*J187/K187)&gt;0),TRUE),"Ready","Calculated EOQ outside numeric range; rescale")))),"Check inputs / numeric range")))</f>
        <v/>
      </c>
      <c r="S187" s="8">
        <f>IF(R187&lt;&gt;"Ready","",IFERROR(IF(D187="Statistical",IF(G187=50,0,MAX(0,_xlfn.NORM.S.INV(G187/100))),""),""))</f>
        <v/>
      </c>
      <c r="T187" s="8">
        <f>IF(R187&lt;&gt;"Ready","",IFERROR(IF(D187="Entered",E187,S187*F187*SQRT(C187)),""))</f>
        <v/>
      </c>
      <c r="U187" s="8">
        <f>IF(R187&lt;&gt;"Ready","",IFERROR(B187*365,""))</f>
        <v/>
      </c>
      <c r="V187" s="8">
        <f>IF(R187&lt;&gt;"Ready","",IFERROR(IF(H187="Entered",I187,IF(H187="Review",B187*L187,IF(U187=0,0,SQRT(2*U187*J187/K187)))),""))</f>
        <v/>
      </c>
      <c r="W187" s="8">
        <f>IF(R187&lt;&gt;"Ready","",IFERROR(B187*C187+T187,""))</f>
        <v/>
      </c>
      <c r="X187" s="8">
        <f>IF(R187&lt;&gt;"Ready","",IFERROR(W187+V187,""))</f>
        <v/>
      </c>
      <c r="Y187" s="8">
        <f>IF(R187&lt;&gt;"Ready","",IFERROR(M187+N(N187)-N(O187),""))</f>
        <v/>
      </c>
      <c r="Z187" s="8">
        <f>IF(R187&lt;&gt;"Ready","",IFERROR(IF(OR(Y187&lt;=W187,Y187-W187&lt;=MIN(8.881784197001252E-16*MAX(ABS(Y187),ABS(W187)),1E-9)),"Yes","No"),""))</f>
        <v/>
      </c>
      <c r="AA187" s="8">
        <f>IF(R187&lt;&gt;"Ready","",IFERROR(IF(AND(Z187="Yes",NOT(OR(X187&lt;=Y187,X187-Y187&lt;=MIN(8.881784197001252E-16*MAX(ABS(X187),ABS(Y187)),1E-9)))),MAX(0,X187-Y187),0),""))</f>
        <v/>
      </c>
      <c r="AB187" s="8">
        <f>IF(R187&lt;&gt;"Ready","",IFERROR(IF(AA187&gt;0,IF(N(Q187)&gt;0,IF(ABS(AD187-ROUND(AD187,0))&lt;=MIN(8.881784197001252E-16*AD187,1E-9),ROUND(AD187,0),ROUNDUP(AD187,0))*Q187,MAX(AA187,N(P187))),0),""))</f>
        <v/>
      </c>
      <c r="AC187" s="8">
        <f>IF(R187&lt;&gt;"Ready","",IFERROR(Y187+AB187,""))</f>
        <v/>
      </c>
      <c r="AD187" s="8">
        <f>IF(R187&lt;&gt;"Ready","",IFERROR(IF(N(Q187)&gt;0,MAX(AA187,N(P187))/Q187,""),""))</f>
        <v/>
      </c>
    </row>
    <row r="188">
      <c r="A188" s="6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7" t="n"/>
      <c r="N188" s="7" t="n"/>
      <c r="O188" s="7" t="n"/>
      <c r="P188" s="7" t="n"/>
      <c r="Q188" s="7" t="n"/>
      <c r="R188" s="8">
        <f>IF(COUNTA(A188:Q188)=0,"",IF(TRIM(A188&amp;"")="","Item required",IFERROR(IF(NOT(AND(COUNT(B188:C188,M188)=3,MIN(B188:C188,M188)&gt;=0,COUNT(N188:Q188)=COUNTA(N188:Q188),MIN(N188:Q188)&gt;=0)),"Enter nonnegative numbers for demand, days and stock",IF(NOT(OR(AND(D188="Entered",COUNT(E188)=1,E188&gt;=0,COUNTA(F188:G188)=0),AND(D188="Statistical",E188="",COUNT(F188:G188)=2,F188&gt;=0,G188&gt;=50,G188&lt;=99.9))),"Choose entered safety OR sigma and service (50-99.9%)",IF(NOT(OR(AND(H188="Entered",COUNT(I188)=1,I188&gt;=0,COUNTA(J188:L188)=0),AND(H188="EOQ",I188="",L188="",COUNT(J188:K188)=2,MIN(J188:K188)&gt;0),AND(H188="Review",COUNT(L188)=1,L188&gt;=0,COUNTA(I188:K188)=0))),"Choose one quantity basis; EOQ costs must be positive",IF(IF(H188="EOQ",IF(B188=0,TRUE,SQRT(2*(B188*365)*J188/K188)&gt;0),TRUE),"Ready","Calculated EOQ outside numeric range; rescale")))),"Check inputs / numeric range")))</f>
        <v/>
      </c>
      <c r="S188" s="8">
        <f>IF(R188&lt;&gt;"Ready","",IFERROR(IF(D188="Statistical",IF(G188=50,0,MAX(0,_xlfn.NORM.S.INV(G188/100))),""),""))</f>
        <v/>
      </c>
      <c r="T188" s="8">
        <f>IF(R188&lt;&gt;"Ready","",IFERROR(IF(D188="Entered",E188,S188*F188*SQRT(C188)),""))</f>
        <v/>
      </c>
      <c r="U188" s="8">
        <f>IF(R188&lt;&gt;"Ready","",IFERROR(B188*365,""))</f>
        <v/>
      </c>
      <c r="V188" s="8">
        <f>IF(R188&lt;&gt;"Ready","",IFERROR(IF(H188="Entered",I188,IF(H188="Review",B188*L188,IF(U188=0,0,SQRT(2*U188*J188/K188)))),""))</f>
        <v/>
      </c>
      <c r="W188" s="8">
        <f>IF(R188&lt;&gt;"Ready","",IFERROR(B188*C188+T188,""))</f>
        <v/>
      </c>
      <c r="X188" s="8">
        <f>IF(R188&lt;&gt;"Ready","",IFERROR(W188+V188,""))</f>
        <v/>
      </c>
      <c r="Y188" s="8">
        <f>IF(R188&lt;&gt;"Ready","",IFERROR(M188+N(N188)-N(O188),""))</f>
        <v/>
      </c>
      <c r="Z188" s="8">
        <f>IF(R188&lt;&gt;"Ready","",IFERROR(IF(OR(Y188&lt;=W188,Y188-W188&lt;=MIN(8.881784197001252E-16*MAX(ABS(Y188),ABS(W188)),1E-9)),"Yes","No"),""))</f>
        <v/>
      </c>
      <c r="AA188" s="8">
        <f>IF(R188&lt;&gt;"Ready","",IFERROR(IF(AND(Z188="Yes",NOT(OR(X188&lt;=Y188,X188-Y188&lt;=MIN(8.881784197001252E-16*MAX(ABS(X188),ABS(Y188)),1E-9)))),MAX(0,X188-Y188),0),""))</f>
        <v/>
      </c>
      <c r="AB188" s="8">
        <f>IF(R188&lt;&gt;"Ready","",IFERROR(IF(AA188&gt;0,IF(N(Q188)&gt;0,IF(ABS(AD188-ROUND(AD188,0))&lt;=MIN(8.881784197001252E-16*AD188,1E-9),ROUND(AD188,0),ROUNDUP(AD188,0))*Q188,MAX(AA188,N(P188))),0),""))</f>
        <v/>
      </c>
      <c r="AC188" s="8">
        <f>IF(R188&lt;&gt;"Ready","",IFERROR(Y188+AB188,""))</f>
        <v/>
      </c>
      <c r="AD188" s="8">
        <f>IF(R188&lt;&gt;"Ready","",IFERROR(IF(N(Q188)&gt;0,MAX(AA188,N(P188))/Q188,""),""))</f>
        <v/>
      </c>
    </row>
    <row r="189">
      <c r="A189" s="6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7" t="n"/>
      <c r="N189" s="7" t="n"/>
      <c r="O189" s="7" t="n"/>
      <c r="P189" s="7" t="n"/>
      <c r="Q189" s="7" t="n"/>
      <c r="R189" s="8">
        <f>IF(COUNTA(A189:Q189)=0,"",IF(TRIM(A189&amp;"")="","Item required",IFERROR(IF(NOT(AND(COUNT(B189:C189,M189)=3,MIN(B189:C189,M189)&gt;=0,COUNT(N189:Q189)=COUNTA(N189:Q189),MIN(N189:Q189)&gt;=0)),"Enter nonnegative numbers for demand, days and stock",IF(NOT(OR(AND(D189="Entered",COUNT(E189)=1,E189&gt;=0,COUNTA(F189:G189)=0),AND(D189="Statistical",E189="",COUNT(F189:G189)=2,F189&gt;=0,G189&gt;=50,G189&lt;=99.9))),"Choose entered safety OR sigma and service (50-99.9%)",IF(NOT(OR(AND(H189="Entered",COUNT(I189)=1,I189&gt;=0,COUNTA(J189:L189)=0),AND(H189="EOQ",I189="",L189="",COUNT(J189:K189)=2,MIN(J189:K189)&gt;0),AND(H189="Review",COUNT(L189)=1,L189&gt;=0,COUNTA(I189:K189)=0))),"Choose one quantity basis; EOQ costs must be positive",IF(IF(H189="EOQ",IF(B189=0,TRUE,SQRT(2*(B189*365)*J189/K189)&gt;0),TRUE),"Ready","Calculated EOQ outside numeric range; rescale")))),"Check inputs / numeric range")))</f>
        <v/>
      </c>
      <c r="S189" s="8">
        <f>IF(R189&lt;&gt;"Ready","",IFERROR(IF(D189="Statistical",IF(G189=50,0,MAX(0,_xlfn.NORM.S.INV(G189/100))),""),""))</f>
        <v/>
      </c>
      <c r="T189" s="8">
        <f>IF(R189&lt;&gt;"Ready","",IFERROR(IF(D189="Entered",E189,S189*F189*SQRT(C189)),""))</f>
        <v/>
      </c>
      <c r="U189" s="8">
        <f>IF(R189&lt;&gt;"Ready","",IFERROR(B189*365,""))</f>
        <v/>
      </c>
      <c r="V189" s="8">
        <f>IF(R189&lt;&gt;"Ready","",IFERROR(IF(H189="Entered",I189,IF(H189="Review",B189*L189,IF(U189=0,0,SQRT(2*U189*J189/K189)))),""))</f>
        <v/>
      </c>
      <c r="W189" s="8">
        <f>IF(R189&lt;&gt;"Ready","",IFERROR(B189*C189+T189,""))</f>
        <v/>
      </c>
      <c r="X189" s="8">
        <f>IF(R189&lt;&gt;"Ready","",IFERROR(W189+V189,""))</f>
        <v/>
      </c>
      <c r="Y189" s="8">
        <f>IF(R189&lt;&gt;"Ready","",IFERROR(M189+N(N189)-N(O189),""))</f>
        <v/>
      </c>
      <c r="Z189" s="8">
        <f>IF(R189&lt;&gt;"Ready","",IFERROR(IF(OR(Y189&lt;=W189,Y189-W189&lt;=MIN(8.881784197001252E-16*MAX(ABS(Y189),ABS(W189)),1E-9)),"Yes","No"),""))</f>
        <v/>
      </c>
      <c r="AA189" s="8">
        <f>IF(R189&lt;&gt;"Ready","",IFERROR(IF(AND(Z189="Yes",NOT(OR(X189&lt;=Y189,X189-Y189&lt;=MIN(8.881784197001252E-16*MAX(ABS(X189),ABS(Y189)),1E-9)))),MAX(0,X189-Y189),0),""))</f>
        <v/>
      </c>
      <c r="AB189" s="8">
        <f>IF(R189&lt;&gt;"Ready","",IFERROR(IF(AA189&gt;0,IF(N(Q189)&gt;0,IF(ABS(AD189-ROUND(AD189,0))&lt;=MIN(8.881784197001252E-16*AD189,1E-9),ROUND(AD189,0),ROUNDUP(AD189,0))*Q189,MAX(AA189,N(P189))),0),""))</f>
        <v/>
      </c>
      <c r="AC189" s="8">
        <f>IF(R189&lt;&gt;"Ready","",IFERROR(Y189+AB189,""))</f>
        <v/>
      </c>
      <c r="AD189" s="8">
        <f>IF(R189&lt;&gt;"Ready","",IFERROR(IF(N(Q189)&gt;0,MAX(AA189,N(P189))/Q189,""),""))</f>
        <v/>
      </c>
    </row>
    <row r="190">
      <c r="A190" s="6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7" t="n"/>
      <c r="N190" s="7" t="n"/>
      <c r="O190" s="7" t="n"/>
      <c r="P190" s="7" t="n"/>
      <c r="Q190" s="7" t="n"/>
      <c r="R190" s="8">
        <f>IF(COUNTA(A190:Q190)=0,"",IF(TRIM(A190&amp;"")="","Item required",IFERROR(IF(NOT(AND(COUNT(B190:C190,M190)=3,MIN(B190:C190,M190)&gt;=0,COUNT(N190:Q190)=COUNTA(N190:Q190),MIN(N190:Q190)&gt;=0)),"Enter nonnegative numbers for demand, days and stock",IF(NOT(OR(AND(D190="Entered",COUNT(E190)=1,E190&gt;=0,COUNTA(F190:G190)=0),AND(D190="Statistical",E190="",COUNT(F190:G190)=2,F190&gt;=0,G190&gt;=50,G190&lt;=99.9))),"Choose entered safety OR sigma and service (50-99.9%)",IF(NOT(OR(AND(H190="Entered",COUNT(I190)=1,I190&gt;=0,COUNTA(J190:L190)=0),AND(H190="EOQ",I190="",L190="",COUNT(J190:K190)=2,MIN(J190:K190)&gt;0),AND(H190="Review",COUNT(L190)=1,L190&gt;=0,COUNTA(I190:K190)=0))),"Choose one quantity basis; EOQ costs must be positive",IF(IF(H190="EOQ",IF(B190=0,TRUE,SQRT(2*(B190*365)*J190/K190)&gt;0),TRUE),"Ready","Calculated EOQ outside numeric range; rescale")))),"Check inputs / numeric range")))</f>
        <v/>
      </c>
      <c r="S190" s="8">
        <f>IF(R190&lt;&gt;"Ready","",IFERROR(IF(D190="Statistical",IF(G190=50,0,MAX(0,_xlfn.NORM.S.INV(G190/100))),""),""))</f>
        <v/>
      </c>
      <c r="T190" s="8">
        <f>IF(R190&lt;&gt;"Ready","",IFERROR(IF(D190="Entered",E190,S190*F190*SQRT(C190)),""))</f>
        <v/>
      </c>
      <c r="U190" s="8">
        <f>IF(R190&lt;&gt;"Ready","",IFERROR(B190*365,""))</f>
        <v/>
      </c>
      <c r="V190" s="8">
        <f>IF(R190&lt;&gt;"Ready","",IFERROR(IF(H190="Entered",I190,IF(H190="Review",B190*L190,IF(U190=0,0,SQRT(2*U190*J190/K190)))),""))</f>
        <v/>
      </c>
      <c r="W190" s="8">
        <f>IF(R190&lt;&gt;"Ready","",IFERROR(B190*C190+T190,""))</f>
        <v/>
      </c>
      <c r="X190" s="8">
        <f>IF(R190&lt;&gt;"Ready","",IFERROR(W190+V190,""))</f>
        <v/>
      </c>
      <c r="Y190" s="8">
        <f>IF(R190&lt;&gt;"Ready","",IFERROR(M190+N(N190)-N(O190),""))</f>
        <v/>
      </c>
      <c r="Z190" s="8">
        <f>IF(R190&lt;&gt;"Ready","",IFERROR(IF(OR(Y190&lt;=W190,Y190-W190&lt;=MIN(8.881784197001252E-16*MAX(ABS(Y190),ABS(W190)),1E-9)),"Yes","No"),""))</f>
        <v/>
      </c>
      <c r="AA190" s="8">
        <f>IF(R190&lt;&gt;"Ready","",IFERROR(IF(AND(Z190="Yes",NOT(OR(X190&lt;=Y190,X190-Y190&lt;=MIN(8.881784197001252E-16*MAX(ABS(X190),ABS(Y190)),1E-9)))),MAX(0,X190-Y190),0),""))</f>
        <v/>
      </c>
      <c r="AB190" s="8">
        <f>IF(R190&lt;&gt;"Ready","",IFERROR(IF(AA190&gt;0,IF(N(Q190)&gt;0,IF(ABS(AD190-ROUND(AD190,0))&lt;=MIN(8.881784197001252E-16*AD190,1E-9),ROUND(AD190,0),ROUNDUP(AD190,0))*Q190,MAX(AA190,N(P190))),0),""))</f>
        <v/>
      </c>
      <c r="AC190" s="8">
        <f>IF(R190&lt;&gt;"Ready","",IFERROR(Y190+AB190,""))</f>
        <v/>
      </c>
      <c r="AD190" s="8">
        <f>IF(R190&lt;&gt;"Ready","",IFERROR(IF(N(Q190)&gt;0,MAX(AA190,N(P190))/Q190,""),""))</f>
        <v/>
      </c>
    </row>
    <row r="191">
      <c r="A191" s="6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7" t="n"/>
      <c r="N191" s="7" t="n"/>
      <c r="O191" s="7" t="n"/>
      <c r="P191" s="7" t="n"/>
      <c r="Q191" s="7" t="n"/>
      <c r="R191" s="8">
        <f>IF(COUNTA(A191:Q191)=0,"",IF(TRIM(A191&amp;"")="","Item required",IFERROR(IF(NOT(AND(COUNT(B191:C191,M191)=3,MIN(B191:C191,M191)&gt;=0,COUNT(N191:Q191)=COUNTA(N191:Q191),MIN(N191:Q191)&gt;=0)),"Enter nonnegative numbers for demand, days and stock",IF(NOT(OR(AND(D191="Entered",COUNT(E191)=1,E191&gt;=0,COUNTA(F191:G191)=0),AND(D191="Statistical",E191="",COUNT(F191:G191)=2,F191&gt;=0,G191&gt;=50,G191&lt;=99.9))),"Choose entered safety OR sigma and service (50-99.9%)",IF(NOT(OR(AND(H191="Entered",COUNT(I191)=1,I191&gt;=0,COUNTA(J191:L191)=0),AND(H191="EOQ",I191="",L191="",COUNT(J191:K191)=2,MIN(J191:K191)&gt;0),AND(H191="Review",COUNT(L191)=1,L191&gt;=0,COUNTA(I191:K191)=0))),"Choose one quantity basis; EOQ costs must be positive",IF(IF(H191="EOQ",IF(B191=0,TRUE,SQRT(2*(B191*365)*J191/K191)&gt;0),TRUE),"Ready","Calculated EOQ outside numeric range; rescale")))),"Check inputs / numeric range")))</f>
        <v/>
      </c>
      <c r="S191" s="8">
        <f>IF(R191&lt;&gt;"Ready","",IFERROR(IF(D191="Statistical",IF(G191=50,0,MAX(0,_xlfn.NORM.S.INV(G191/100))),""),""))</f>
        <v/>
      </c>
      <c r="T191" s="8">
        <f>IF(R191&lt;&gt;"Ready","",IFERROR(IF(D191="Entered",E191,S191*F191*SQRT(C191)),""))</f>
        <v/>
      </c>
      <c r="U191" s="8">
        <f>IF(R191&lt;&gt;"Ready","",IFERROR(B191*365,""))</f>
        <v/>
      </c>
      <c r="V191" s="8">
        <f>IF(R191&lt;&gt;"Ready","",IFERROR(IF(H191="Entered",I191,IF(H191="Review",B191*L191,IF(U191=0,0,SQRT(2*U191*J191/K191)))),""))</f>
        <v/>
      </c>
      <c r="W191" s="8">
        <f>IF(R191&lt;&gt;"Ready","",IFERROR(B191*C191+T191,""))</f>
        <v/>
      </c>
      <c r="X191" s="8">
        <f>IF(R191&lt;&gt;"Ready","",IFERROR(W191+V191,""))</f>
        <v/>
      </c>
      <c r="Y191" s="8">
        <f>IF(R191&lt;&gt;"Ready","",IFERROR(M191+N(N191)-N(O191),""))</f>
        <v/>
      </c>
      <c r="Z191" s="8">
        <f>IF(R191&lt;&gt;"Ready","",IFERROR(IF(OR(Y191&lt;=W191,Y191-W191&lt;=MIN(8.881784197001252E-16*MAX(ABS(Y191),ABS(W191)),1E-9)),"Yes","No"),""))</f>
        <v/>
      </c>
      <c r="AA191" s="8">
        <f>IF(R191&lt;&gt;"Ready","",IFERROR(IF(AND(Z191="Yes",NOT(OR(X191&lt;=Y191,X191-Y191&lt;=MIN(8.881784197001252E-16*MAX(ABS(X191),ABS(Y191)),1E-9)))),MAX(0,X191-Y191),0),""))</f>
        <v/>
      </c>
      <c r="AB191" s="8">
        <f>IF(R191&lt;&gt;"Ready","",IFERROR(IF(AA191&gt;0,IF(N(Q191)&gt;0,IF(ABS(AD191-ROUND(AD191,0))&lt;=MIN(8.881784197001252E-16*AD191,1E-9),ROUND(AD191,0),ROUNDUP(AD191,0))*Q191,MAX(AA191,N(P191))),0),""))</f>
        <v/>
      </c>
      <c r="AC191" s="8">
        <f>IF(R191&lt;&gt;"Ready","",IFERROR(Y191+AB191,""))</f>
        <v/>
      </c>
      <c r="AD191" s="8">
        <f>IF(R191&lt;&gt;"Ready","",IFERROR(IF(N(Q191)&gt;0,MAX(AA191,N(P191))/Q191,""),""))</f>
        <v/>
      </c>
    </row>
    <row r="192">
      <c r="A192" s="6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7" t="n"/>
      <c r="N192" s="7" t="n"/>
      <c r="O192" s="7" t="n"/>
      <c r="P192" s="7" t="n"/>
      <c r="Q192" s="7" t="n"/>
      <c r="R192" s="8">
        <f>IF(COUNTA(A192:Q192)=0,"",IF(TRIM(A192&amp;"")="","Item required",IFERROR(IF(NOT(AND(COUNT(B192:C192,M192)=3,MIN(B192:C192,M192)&gt;=0,COUNT(N192:Q192)=COUNTA(N192:Q192),MIN(N192:Q192)&gt;=0)),"Enter nonnegative numbers for demand, days and stock",IF(NOT(OR(AND(D192="Entered",COUNT(E192)=1,E192&gt;=0,COUNTA(F192:G192)=0),AND(D192="Statistical",E192="",COUNT(F192:G192)=2,F192&gt;=0,G192&gt;=50,G192&lt;=99.9))),"Choose entered safety OR sigma and service (50-99.9%)",IF(NOT(OR(AND(H192="Entered",COUNT(I192)=1,I192&gt;=0,COUNTA(J192:L192)=0),AND(H192="EOQ",I192="",L192="",COUNT(J192:K192)=2,MIN(J192:K192)&gt;0),AND(H192="Review",COUNT(L192)=1,L192&gt;=0,COUNTA(I192:K192)=0))),"Choose one quantity basis; EOQ costs must be positive",IF(IF(H192="EOQ",IF(B192=0,TRUE,SQRT(2*(B192*365)*J192/K192)&gt;0),TRUE),"Ready","Calculated EOQ outside numeric range; rescale")))),"Check inputs / numeric range")))</f>
        <v/>
      </c>
      <c r="S192" s="8">
        <f>IF(R192&lt;&gt;"Ready","",IFERROR(IF(D192="Statistical",IF(G192=50,0,MAX(0,_xlfn.NORM.S.INV(G192/100))),""),""))</f>
        <v/>
      </c>
      <c r="T192" s="8">
        <f>IF(R192&lt;&gt;"Ready","",IFERROR(IF(D192="Entered",E192,S192*F192*SQRT(C192)),""))</f>
        <v/>
      </c>
      <c r="U192" s="8">
        <f>IF(R192&lt;&gt;"Ready","",IFERROR(B192*365,""))</f>
        <v/>
      </c>
      <c r="V192" s="8">
        <f>IF(R192&lt;&gt;"Ready","",IFERROR(IF(H192="Entered",I192,IF(H192="Review",B192*L192,IF(U192=0,0,SQRT(2*U192*J192/K192)))),""))</f>
        <v/>
      </c>
      <c r="W192" s="8">
        <f>IF(R192&lt;&gt;"Ready","",IFERROR(B192*C192+T192,""))</f>
        <v/>
      </c>
      <c r="X192" s="8">
        <f>IF(R192&lt;&gt;"Ready","",IFERROR(W192+V192,""))</f>
        <v/>
      </c>
      <c r="Y192" s="8">
        <f>IF(R192&lt;&gt;"Ready","",IFERROR(M192+N(N192)-N(O192),""))</f>
        <v/>
      </c>
      <c r="Z192" s="8">
        <f>IF(R192&lt;&gt;"Ready","",IFERROR(IF(OR(Y192&lt;=W192,Y192-W192&lt;=MIN(8.881784197001252E-16*MAX(ABS(Y192),ABS(W192)),1E-9)),"Yes","No"),""))</f>
        <v/>
      </c>
      <c r="AA192" s="8">
        <f>IF(R192&lt;&gt;"Ready","",IFERROR(IF(AND(Z192="Yes",NOT(OR(X192&lt;=Y192,X192-Y192&lt;=MIN(8.881784197001252E-16*MAX(ABS(X192),ABS(Y192)),1E-9)))),MAX(0,X192-Y192),0),""))</f>
        <v/>
      </c>
      <c r="AB192" s="8">
        <f>IF(R192&lt;&gt;"Ready","",IFERROR(IF(AA192&gt;0,IF(N(Q192)&gt;0,IF(ABS(AD192-ROUND(AD192,0))&lt;=MIN(8.881784197001252E-16*AD192,1E-9),ROUND(AD192,0),ROUNDUP(AD192,0))*Q192,MAX(AA192,N(P192))),0),""))</f>
        <v/>
      </c>
      <c r="AC192" s="8">
        <f>IF(R192&lt;&gt;"Ready","",IFERROR(Y192+AB192,""))</f>
        <v/>
      </c>
      <c r="AD192" s="8">
        <f>IF(R192&lt;&gt;"Ready","",IFERROR(IF(N(Q192)&gt;0,MAX(AA192,N(P192))/Q192,""),""))</f>
        <v/>
      </c>
    </row>
    <row r="193">
      <c r="A193" s="6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7" t="n"/>
      <c r="N193" s="7" t="n"/>
      <c r="O193" s="7" t="n"/>
      <c r="P193" s="7" t="n"/>
      <c r="Q193" s="7" t="n"/>
      <c r="R193" s="8">
        <f>IF(COUNTA(A193:Q193)=0,"",IF(TRIM(A193&amp;"")="","Item required",IFERROR(IF(NOT(AND(COUNT(B193:C193,M193)=3,MIN(B193:C193,M193)&gt;=0,COUNT(N193:Q193)=COUNTA(N193:Q193),MIN(N193:Q193)&gt;=0)),"Enter nonnegative numbers for demand, days and stock",IF(NOT(OR(AND(D193="Entered",COUNT(E193)=1,E193&gt;=0,COUNTA(F193:G193)=0),AND(D193="Statistical",E193="",COUNT(F193:G193)=2,F193&gt;=0,G193&gt;=50,G193&lt;=99.9))),"Choose entered safety OR sigma and service (50-99.9%)",IF(NOT(OR(AND(H193="Entered",COUNT(I193)=1,I193&gt;=0,COUNTA(J193:L193)=0),AND(H193="EOQ",I193="",L193="",COUNT(J193:K193)=2,MIN(J193:K193)&gt;0),AND(H193="Review",COUNT(L193)=1,L193&gt;=0,COUNTA(I193:K193)=0))),"Choose one quantity basis; EOQ costs must be positive",IF(IF(H193="EOQ",IF(B193=0,TRUE,SQRT(2*(B193*365)*J193/K193)&gt;0),TRUE),"Ready","Calculated EOQ outside numeric range; rescale")))),"Check inputs / numeric range")))</f>
        <v/>
      </c>
      <c r="S193" s="8">
        <f>IF(R193&lt;&gt;"Ready","",IFERROR(IF(D193="Statistical",IF(G193=50,0,MAX(0,_xlfn.NORM.S.INV(G193/100))),""),""))</f>
        <v/>
      </c>
      <c r="T193" s="8">
        <f>IF(R193&lt;&gt;"Ready","",IFERROR(IF(D193="Entered",E193,S193*F193*SQRT(C193)),""))</f>
        <v/>
      </c>
      <c r="U193" s="8">
        <f>IF(R193&lt;&gt;"Ready","",IFERROR(B193*365,""))</f>
        <v/>
      </c>
      <c r="V193" s="8">
        <f>IF(R193&lt;&gt;"Ready","",IFERROR(IF(H193="Entered",I193,IF(H193="Review",B193*L193,IF(U193=0,0,SQRT(2*U193*J193/K193)))),""))</f>
        <v/>
      </c>
      <c r="W193" s="8">
        <f>IF(R193&lt;&gt;"Ready","",IFERROR(B193*C193+T193,""))</f>
        <v/>
      </c>
      <c r="X193" s="8">
        <f>IF(R193&lt;&gt;"Ready","",IFERROR(W193+V193,""))</f>
        <v/>
      </c>
      <c r="Y193" s="8">
        <f>IF(R193&lt;&gt;"Ready","",IFERROR(M193+N(N193)-N(O193),""))</f>
        <v/>
      </c>
      <c r="Z193" s="8">
        <f>IF(R193&lt;&gt;"Ready","",IFERROR(IF(OR(Y193&lt;=W193,Y193-W193&lt;=MIN(8.881784197001252E-16*MAX(ABS(Y193),ABS(W193)),1E-9)),"Yes","No"),""))</f>
        <v/>
      </c>
      <c r="AA193" s="8">
        <f>IF(R193&lt;&gt;"Ready","",IFERROR(IF(AND(Z193="Yes",NOT(OR(X193&lt;=Y193,X193-Y193&lt;=MIN(8.881784197001252E-16*MAX(ABS(X193),ABS(Y193)),1E-9)))),MAX(0,X193-Y193),0),""))</f>
        <v/>
      </c>
      <c r="AB193" s="8">
        <f>IF(R193&lt;&gt;"Ready","",IFERROR(IF(AA193&gt;0,IF(N(Q193)&gt;0,IF(ABS(AD193-ROUND(AD193,0))&lt;=MIN(8.881784197001252E-16*AD193,1E-9),ROUND(AD193,0),ROUNDUP(AD193,0))*Q193,MAX(AA193,N(P193))),0),""))</f>
        <v/>
      </c>
      <c r="AC193" s="8">
        <f>IF(R193&lt;&gt;"Ready","",IFERROR(Y193+AB193,""))</f>
        <v/>
      </c>
      <c r="AD193" s="8">
        <f>IF(R193&lt;&gt;"Ready","",IFERROR(IF(N(Q193)&gt;0,MAX(AA193,N(P193))/Q193,""),""))</f>
        <v/>
      </c>
    </row>
    <row r="194">
      <c r="A194" s="6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7" t="n"/>
      <c r="N194" s="7" t="n"/>
      <c r="O194" s="7" t="n"/>
      <c r="P194" s="7" t="n"/>
      <c r="Q194" s="7" t="n"/>
      <c r="R194" s="8">
        <f>IF(COUNTA(A194:Q194)=0,"",IF(TRIM(A194&amp;"")="","Item required",IFERROR(IF(NOT(AND(COUNT(B194:C194,M194)=3,MIN(B194:C194,M194)&gt;=0,COUNT(N194:Q194)=COUNTA(N194:Q194),MIN(N194:Q194)&gt;=0)),"Enter nonnegative numbers for demand, days and stock",IF(NOT(OR(AND(D194="Entered",COUNT(E194)=1,E194&gt;=0,COUNTA(F194:G194)=0),AND(D194="Statistical",E194="",COUNT(F194:G194)=2,F194&gt;=0,G194&gt;=50,G194&lt;=99.9))),"Choose entered safety OR sigma and service (50-99.9%)",IF(NOT(OR(AND(H194="Entered",COUNT(I194)=1,I194&gt;=0,COUNTA(J194:L194)=0),AND(H194="EOQ",I194="",L194="",COUNT(J194:K194)=2,MIN(J194:K194)&gt;0),AND(H194="Review",COUNT(L194)=1,L194&gt;=0,COUNTA(I194:K194)=0))),"Choose one quantity basis; EOQ costs must be positive",IF(IF(H194="EOQ",IF(B194=0,TRUE,SQRT(2*(B194*365)*J194/K194)&gt;0),TRUE),"Ready","Calculated EOQ outside numeric range; rescale")))),"Check inputs / numeric range")))</f>
        <v/>
      </c>
      <c r="S194" s="8">
        <f>IF(R194&lt;&gt;"Ready","",IFERROR(IF(D194="Statistical",IF(G194=50,0,MAX(0,_xlfn.NORM.S.INV(G194/100))),""),""))</f>
        <v/>
      </c>
      <c r="T194" s="8">
        <f>IF(R194&lt;&gt;"Ready","",IFERROR(IF(D194="Entered",E194,S194*F194*SQRT(C194)),""))</f>
        <v/>
      </c>
      <c r="U194" s="8">
        <f>IF(R194&lt;&gt;"Ready","",IFERROR(B194*365,""))</f>
        <v/>
      </c>
      <c r="V194" s="8">
        <f>IF(R194&lt;&gt;"Ready","",IFERROR(IF(H194="Entered",I194,IF(H194="Review",B194*L194,IF(U194=0,0,SQRT(2*U194*J194/K194)))),""))</f>
        <v/>
      </c>
      <c r="W194" s="8">
        <f>IF(R194&lt;&gt;"Ready","",IFERROR(B194*C194+T194,""))</f>
        <v/>
      </c>
      <c r="X194" s="8">
        <f>IF(R194&lt;&gt;"Ready","",IFERROR(W194+V194,""))</f>
        <v/>
      </c>
      <c r="Y194" s="8">
        <f>IF(R194&lt;&gt;"Ready","",IFERROR(M194+N(N194)-N(O194),""))</f>
        <v/>
      </c>
      <c r="Z194" s="8">
        <f>IF(R194&lt;&gt;"Ready","",IFERROR(IF(OR(Y194&lt;=W194,Y194-W194&lt;=MIN(8.881784197001252E-16*MAX(ABS(Y194),ABS(W194)),1E-9)),"Yes","No"),""))</f>
        <v/>
      </c>
      <c r="AA194" s="8">
        <f>IF(R194&lt;&gt;"Ready","",IFERROR(IF(AND(Z194="Yes",NOT(OR(X194&lt;=Y194,X194-Y194&lt;=MIN(8.881784197001252E-16*MAX(ABS(X194),ABS(Y194)),1E-9)))),MAX(0,X194-Y194),0),""))</f>
        <v/>
      </c>
      <c r="AB194" s="8">
        <f>IF(R194&lt;&gt;"Ready","",IFERROR(IF(AA194&gt;0,IF(N(Q194)&gt;0,IF(ABS(AD194-ROUND(AD194,0))&lt;=MIN(8.881784197001252E-16*AD194,1E-9),ROUND(AD194,0),ROUNDUP(AD194,0))*Q194,MAX(AA194,N(P194))),0),""))</f>
        <v/>
      </c>
      <c r="AC194" s="8">
        <f>IF(R194&lt;&gt;"Ready","",IFERROR(Y194+AB194,""))</f>
        <v/>
      </c>
      <c r="AD194" s="8">
        <f>IF(R194&lt;&gt;"Ready","",IFERROR(IF(N(Q194)&gt;0,MAX(AA194,N(P194))/Q194,""),""))</f>
        <v/>
      </c>
    </row>
    <row r="195">
      <c r="A195" s="6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7" t="n"/>
      <c r="N195" s="7" t="n"/>
      <c r="O195" s="7" t="n"/>
      <c r="P195" s="7" t="n"/>
      <c r="Q195" s="7" t="n"/>
      <c r="R195" s="8">
        <f>IF(COUNTA(A195:Q195)=0,"",IF(TRIM(A195&amp;"")="","Item required",IFERROR(IF(NOT(AND(COUNT(B195:C195,M195)=3,MIN(B195:C195,M195)&gt;=0,COUNT(N195:Q195)=COUNTA(N195:Q195),MIN(N195:Q195)&gt;=0)),"Enter nonnegative numbers for demand, days and stock",IF(NOT(OR(AND(D195="Entered",COUNT(E195)=1,E195&gt;=0,COUNTA(F195:G195)=0),AND(D195="Statistical",E195="",COUNT(F195:G195)=2,F195&gt;=0,G195&gt;=50,G195&lt;=99.9))),"Choose entered safety OR sigma and service (50-99.9%)",IF(NOT(OR(AND(H195="Entered",COUNT(I195)=1,I195&gt;=0,COUNTA(J195:L195)=0),AND(H195="EOQ",I195="",L195="",COUNT(J195:K195)=2,MIN(J195:K195)&gt;0),AND(H195="Review",COUNT(L195)=1,L195&gt;=0,COUNTA(I195:K195)=0))),"Choose one quantity basis; EOQ costs must be positive",IF(IF(H195="EOQ",IF(B195=0,TRUE,SQRT(2*(B195*365)*J195/K195)&gt;0),TRUE),"Ready","Calculated EOQ outside numeric range; rescale")))),"Check inputs / numeric range")))</f>
        <v/>
      </c>
      <c r="S195" s="8">
        <f>IF(R195&lt;&gt;"Ready","",IFERROR(IF(D195="Statistical",IF(G195=50,0,MAX(0,_xlfn.NORM.S.INV(G195/100))),""),""))</f>
        <v/>
      </c>
      <c r="T195" s="8">
        <f>IF(R195&lt;&gt;"Ready","",IFERROR(IF(D195="Entered",E195,S195*F195*SQRT(C195)),""))</f>
        <v/>
      </c>
      <c r="U195" s="8">
        <f>IF(R195&lt;&gt;"Ready","",IFERROR(B195*365,""))</f>
        <v/>
      </c>
      <c r="V195" s="8">
        <f>IF(R195&lt;&gt;"Ready","",IFERROR(IF(H195="Entered",I195,IF(H195="Review",B195*L195,IF(U195=0,0,SQRT(2*U195*J195/K195)))),""))</f>
        <v/>
      </c>
      <c r="W195" s="8">
        <f>IF(R195&lt;&gt;"Ready","",IFERROR(B195*C195+T195,""))</f>
        <v/>
      </c>
      <c r="X195" s="8">
        <f>IF(R195&lt;&gt;"Ready","",IFERROR(W195+V195,""))</f>
        <v/>
      </c>
      <c r="Y195" s="8">
        <f>IF(R195&lt;&gt;"Ready","",IFERROR(M195+N(N195)-N(O195),""))</f>
        <v/>
      </c>
      <c r="Z195" s="8">
        <f>IF(R195&lt;&gt;"Ready","",IFERROR(IF(OR(Y195&lt;=W195,Y195-W195&lt;=MIN(8.881784197001252E-16*MAX(ABS(Y195),ABS(W195)),1E-9)),"Yes","No"),""))</f>
        <v/>
      </c>
      <c r="AA195" s="8">
        <f>IF(R195&lt;&gt;"Ready","",IFERROR(IF(AND(Z195="Yes",NOT(OR(X195&lt;=Y195,X195-Y195&lt;=MIN(8.881784197001252E-16*MAX(ABS(X195),ABS(Y195)),1E-9)))),MAX(0,X195-Y195),0),""))</f>
        <v/>
      </c>
      <c r="AB195" s="8">
        <f>IF(R195&lt;&gt;"Ready","",IFERROR(IF(AA195&gt;0,IF(N(Q195)&gt;0,IF(ABS(AD195-ROUND(AD195,0))&lt;=MIN(8.881784197001252E-16*AD195,1E-9),ROUND(AD195,0),ROUNDUP(AD195,0))*Q195,MAX(AA195,N(P195))),0),""))</f>
        <v/>
      </c>
      <c r="AC195" s="8">
        <f>IF(R195&lt;&gt;"Ready","",IFERROR(Y195+AB195,""))</f>
        <v/>
      </c>
      <c r="AD195" s="8">
        <f>IF(R195&lt;&gt;"Ready","",IFERROR(IF(N(Q195)&gt;0,MAX(AA195,N(P195))/Q195,""),""))</f>
        <v/>
      </c>
    </row>
    <row r="196">
      <c r="A196" s="6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7" t="n"/>
      <c r="N196" s="7" t="n"/>
      <c r="O196" s="7" t="n"/>
      <c r="P196" s="7" t="n"/>
      <c r="Q196" s="7" t="n"/>
      <c r="R196" s="8">
        <f>IF(COUNTA(A196:Q196)=0,"",IF(TRIM(A196&amp;"")="","Item required",IFERROR(IF(NOT(AND(COUNT(B196:C196,M196)=3,MIN(B196:C196,M196)&gt;=0,COUNT(N196:Q196)=COUNTA(N196:Q196),MIN(N196:Q196)&gt;=0)),"Enter nonnegative numbers for demand, days and stock",IF(NOT(OR(AND(D196="Entered",COUNT(E196)=1,E196&gt;=0,COUNTA(F196:G196)=0),AND(D196="Statistical",E196="",COUNT(F196:G196)=2,F196&gt;=0,G196&gt;=50,G196&lt;=99.9))),"Choose entered safety OR sigma and service (50-99.9%)",IF(NOT(OR(AND(H196="Entered",COUNT(I196)=1,I196&gt;=0,COUNTA(J196:L196)=0),AND(H196="EOQ",I196="",L196="",COUNT(J196:K196)=2,MIN(J196:K196)&gt;0),AND(H196="Review",COUNT(L196)=1,L196&gt;=0,COUNTA(I196:K196)=0))),"Choose one quantity basis; EOQ costs must be positive",IF(IF(H196="EOQ",IF(B196=0,TRUE,SQRT(2*(B196*365)*J196/K196)&gt;0),TRUE),"Ready","Calculated EOQ outside numeric range; rescale")))),"Check inputs / numeric range")))</f>
        <v/>
      </c>
      <c r="S196" s="8">
        <f>IF(R196&lt;&gt;"Ready","",IFERROR(IF(D196="Statistical",IF(G196=50,0,MAX(0,_xlfn.NORM.S.INV(G196/100))),""),""))</f>
        <v/>
      </c>
      <c r="T196" s="8">
        <f>IF(R196&lt;&gt;"Ready","",IFERROR(IF(D196="Entered",E196,S196*F196*SQRT(C196)),""))</f>
        <v/>
      </c>
      <c r="U196" s="8">
        <f>IF(R196&lt;&gt;"Ready","",IFERROR(B196*365,""))</f>
        <v/>
      </c>
      <c r="V196" s="8">
        <f>IF(R196&lt;&gt;"Ready","",IFERROR(IF(H196="Entered",I196,IF(H196="Review",B196*L196,IF(U196=0,0,SQRT(2*U196*J196/K196)))),""))</f>
        <v/>
      </c>
      <c r="W196" s="8">
        <f>IF(R196&lt;&gt;"Ready","",IFERROR(B196*C196+T196,""))</f>
        <v/>
      </c>
      <c r="X196" s="8">
        <f>IF(R196&lt;&gt;"Ready","",IFERROR(W196+V196,""))</f>
        <v/>
      </c>
      <c r="Y196" s="8">
        <f>IF(R196&lt;&gt;"Ready","",IFERROR(M196+N(N196)-N(O196),""))</f>
        <v/>
      </c>
      <c r="Z196" s="8">
        <f>IF(R196&lt;&gt;"Ready","",IFERROR(IF(OR(Y196&lt;=W196,Y196-W196&lt;=MIN(8.881784197001252E-16*MAX(ABS(Y196),ABS(W196)),1E-9)),"Yes","No"),""))</f>
        <v/>
      </c>
      <c r="AA196" s="8">
        <f>IF(R196&lt;&gt;"Ready","",IFERROR(IF(AND(Z196="Yes",NOT(OR(X196&lt;=Y196,X196-Y196&lt;=MIN(8.881784197001252E-16*MAX(ABS(X196),ABS(Y196)),1E-9)))),MAX(0,X196-Y196),0),""))</f>
        <v/>
      </c>
      <c r="AB196" s="8">
        <f>IF(R196&lt;&gt;"Ready","",IFERROR(IF(AA196&gt;0,IF(N(Q196)&gt;0,IF(ABS(AD196-ROUND(AD196,0))&lt;=MIN(8.881784197001252E-16*AD196,1E-9),ROUND(AD196,0),ROUNDUP(AD196,0))*Q196,MAX(AA196,N(P196))),0),""))</f>
        <v/>
      </c>
      <c r="AC196" s="8">
        <f>IF(R196&lt;&gt;"Ready","",IFERROR(Y196+AB196,""))</f>
        <v/>
      </c>
      <c r="AD196" s="8">
        <f>IF(R196&lt;&gt;"Ready","",IFERROR(IF(N(Q196)&gt;0,MAX(AA196,N(P196))/Q196,""),""))</f>
        <v/>
      </c>
    </row>
    <row r="197">
      <c r="A197" s="6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7" t="n"/>
      <c r="N197" s="7" t="n"/>
      <c r="O197" s="7" t="n"/>
      <c r="P197" s="7" t="n"/>
      <c r="Q197" s="7" t="n"/>
      <c r="R197" s="8">
        <f>IF(COUNTA(A197:Q197)=0,"",IF(TRIM(A197&amp;"")="","Item required",IFERROR(IF(NOT(AND(COUNT(B197:C197,M197)=3,MIN(B197:C197,M197)&gt;=0,COUNT(N197:Q197)=COUNTA(N197:Q197),MIN(N197:Q197)&gt;=0)),"Enter nonnegative numbers for demand, days and stock",IF(NOT(OR(AND(D197="Entered",COUNT(E197)=1,E197&gt;=0,COUNTA(F197:G197)=0),AND(D197="Statistical",E197="",COUNT(F197:G197)=2,F197&gt;=0,G197&gt;=50,G197&lt;=99.9))),"Choose entered safety OR sigma and service (50-99.9%)",IF(NOT(OR(AND(H197="Entered",COUNT(I197)=1,I197&gt;=0,COUNTA(J197:L197)=0),AND(H197="EOQ",I197="",L197="",COUNT(J197:K197)=2,MIN(J197:K197)&gt;0),AND(H197="Review",COUNT(L197)=1,L197&gt;=0,COUNTA(I197:K197)=0))),"Choose one quantity basis; EOQ costs must be positive",IF(IF(H197="EOQ",IF(B197=0,TRUE,SQRT(2*(B197*365)*J197/K197)&gt;0),TRUE),"Ready","Calculated EOQ outside numeric range; rescale")))),"Check inputs / numeric range")))</f>
        <v/>
      </c>
      <c r="S197" s="8">
        <f>IF(R197&lt;&gt;"Ready","",IFERROR(IF(D197="Statistical",IF(G197=50,0,MAX(0,_xlfn.NORM.S.INV(G197/100))),""),""))</f>
        <v/>
      </c>
      <c r="T197" s="8">
        <f>IF(R197&lt;&gt;"Ready","",IFERROR(IF(D197="Entered",E197,S197*F197*SQRT(C197)),""))</f>
        <v/>
      </c>
      <c r="U197" s="8">
        <f>IF(R197&lt;&gt;"Ready","",IFERROR(B197*365,""))</f>
        <v/>
      </c>
      <c r="V197" s="8">
        <f>IF(R197&lt;&gt;"Ready","",IFERROR(IF(H197="Entered",I197,IF(H197="Review",B197*L197,IF(U197=0,0,SQRT(2*U197*J197/K197)))),""))</f>
        <v/>
      </c>
      <c r="W197" s="8">
        <f>IF(R197&lt;&gt;"Ready","",IFERROR(B197*C197+T197,""))</f>
        <v/>
      </c>
      <c r="X197" s="8">
        <f>IF(R197&lt;&gt;"Ready","",IFERROR(W197+V197,""))</f>
        <v/>
      </c>
      <c r="Y197" s="8">
        <f>IF(R197&lt;&gt;"Ready","",IFERROR(M197+N(N197)-N(O197),""))</f>
        <v/>
      </c>
      <c r="Z197" s="8">
        <f>IF(R197&lt;&gt;"Ready","",IFERROR(IF(OR(Y197&lt;=W197,Y197-W197&lt;=MIN(8.881784197001252E-16*MAX(ABS(Y197),ABS(W197)),1E-9)),"Yes","No"),""))</f>
        <v/>
      </c>
      <c r="AA197" s="8">
        <f>IF(R197&lt;&gt;"Ready","",IFERROR(IF(AND(Z197="Yes",NOT(OR(X197&lt;=Y197,X197-Y197&lt;=MIN(8.881784197001252E-16*MAX(ABS(X197),ABS(Y197)),1E-9)))),MAX(0,X197-Y197),0),""))</f>
        <v/>
      </c>
      <c r="AB197" s="8">
        <f>IF(R197&lt;&gt;"Ready","",IFERROR(IF(AA197&gt;0,IF(N(Q197)&gt;0,IF(ABS(AD197-ROUND(AD197,0))&lt;=MIN(8.881784197001252E-16*AD197,1E-9),ROUND(AD197,0),ROUNDUP(AD197,0))*Q197,MAX(AA197,N(P197))),0),""))</f>
        <v/>
      </c>
      <c r="AC197" s="8">
        <f>IF(R197&lt;&gt;"Ready","",IFERROR(Y197+AB197,""))</f>
        <v/>
      </c>
      <c r="AD197" s="8">
        <f>IF(R197&lt;&gt;"Ready","",IFERROR(IF(N(Q197)&gt;0,MAX(AA197,N(P197))/Q197,""),""))</f>
        <v/>
      </c>
    </row>
    <row r="198">
      <c r="A198" s="6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7" t="n"/>
      <c r="N198" s="7" t="n"/>
      <c r="O198" s="7" t="n"/>
      <c r="P198" s="7" t="n"/>
      <c r="Q198" s="7" t="n"/>
      <c r="R198" s="8">
        <f>IF(COUNTA(A198:Q198)=0,"",IF(TRIM(A198&amp;"")="","Item required",IFERROR(IF(NOT(AND(COUNT(B198:C198,M198)=3,MIN(B198:C198,M198)&gt;=0,COUNT(N198:Q198)=COUNTA(N198:Q198),MIN(N198:Q198)&gt;=0)),"Enter nonnegative numbers for demand, days and stock",IF(NOT(OR(AND(D198="Entered",COUNT(E198)=1,E198&gt;=0,COUNTA(F198:G198)=0),AND(D198="Statistical",E198="",COUNT(F198:G198)=2,F198&gt;=0,G198&gt;=50,G198&lt;=99.9))),"Choose entered safety OR sigma and service (50-99.9%)",IF(NOT(OR(AND(H198="Entered",COUNT(I198)=1,I198&gt;=0,COUNTA(J198:L198)=0),AND(H198="EOQ",I198="",L198="",COUNT(J198:K198)=2,MIN(J198:K198)&gt;0),AND(H198="Review",COUNT(L198)=1,L198&gt;=0,COUNTA(I198:K198)=0))),"Choose one quantity basis; EOQ costs must be positive",IF(IF(H198="EOQ",IF(B198=0,TRUE,SQRT(2*(B198*365)*J198/K198)&gt;0),TRUE),"Ready","Calculated EOQ outside numeric range; rescale")))),"Check inputs / numeric range")))</f>
        <v/>
      </c>
      <c r="S198" s="8">
        <f>IF(R198&lt;&gt;"Ready","",IFERROR(IF(D198="Statistical",IF(G198=50,0,MAX(0,_xlfn.NORM.S.INV(G198/100))),""),""))</f>
        <v/>
      </c>
      <c r="T198" s="8">
        <f>IF(R198&lt;&gt;"Ready","",IFERROR(IF(D198="Entered",E198,S198*F198*SQRT(C198)),""))</f>
        <v/>
      </c>
      <c r="U198" s="8">
        <f>IF(R198&lt;&gt;"Ready","",IFERROR(B198*365,""))</f>
        <v/>
      </c>
      <c r="V198" s="8">
        <f>IF(R198&lt;&gt;"Ready","",IFERROR(IF(H198="Entered",I198,IF(H198="Review",B198*L198,IF(U198=0,0,SQRT(2*U198*J198/K198)))),""))</f>
        <v/>
      </c>
      <c r="W198" s="8">
        <f>IF(R198&lt;&gt;"Ready","",IFERROR(B198*C198+T198,""))</f>
        <v/>
      </c>
      <c r="X198" s="8">
        <f>IF(R198&lt;&gt;"Ready","",IFERROR(W198+V198,""))</f>
        <v/>
      </c>
      <c r="Y198" s="8">
        <f>IF(R198&lt;&gt;"Ready","",IFERROR(M198+N(N198)-N(O198),""))</f>
        <v/>
      </c>
      <c r="Z198" s="8">
        <f>IF(R198&lt;&gt;"Ready","",IFERROR(IF(OR(Y198&lt;=W198,Y198-W198&lt;=MIN(8.881784197001252E-16*MAX(ABS(Y198),ABS(W198)),1E-9)),"Yes","No"),""))</f>
        <v/>
      </c>
      <c r="AA198" s="8">
        <f>IF(R198&lt;&gt;"Ready","",IFERROR(IF(AND(Z198="Yes",NOT(OR(X198&lt;=Y198,X198-Y198&lt;=MIN(8.881784197001252E-16*MAX(ABS(X198),ABS(Y198)),1E-9)))),MAX(0,X198-Y198),0),""))</f>
        <v/>
      </c>
      <c r="AB198" s="8">
        <f>IF(R198&lt;&gt;"Ready","",IFERROR(IF(AA198&gt;0,IF(N(Q198)&gt;0,IF(ABS(AD198-ROUND(AD198,0))&lt;=MIN(8.881784197001252E-16*AD198,1E-9),ROUND(AD198,0),ROUNDUP(AD198,0))*Q198,MAX(AA198,N(P198))),0),""))</f>
        <v/>
      </c>
      <c r="AC198" s="8">
        <f>IF(R198&lt;&gt;"Ready","",IFERROR(Y198+AB198,""))</f>
        <v/>
      </c>
      <c r="AD198" s="8">
        <f>IF(R198&lt;&gt;"Ready","",IFERROR(IF(N(Q198)&gt;0,MAX(AA198,N(P198))/Q198,""),""))</f>
        <v/>
      </c>
    </row>
    <row r="199">
      <c r="A199" s="6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7" t="n"/>
      <c r="N199" s="7" t="n"/>
      <c r="O199" s="7" t="n"/>
      <c r="P199" s="7" t="n"/>
      <c r="Q199" s="7" t="n"/>
      <c r="R199" s="8">
        <f>IF(COUNTA(A199:Q199)=0,"",IF(TRIM(A199&amp;"")="","Item required",IFERROR(IF(NOT(AND(COUNT(B199:C199,M199)=3,MIN(B199:C199,M199)&gt;=0,COUNT(N199:Q199)=COUNTA(N199:Q199),MIN(N199:Q199)&gt;=0)),"Enter nonnegative numbers for demand, days and stock",IF(NOT(OR(AND(D199="Entered",COUNT(E199)=1,E199&gt;=0,COUNTA(F199:G199)=0),AND(D199="Statistical",E199="",COUNT(F199:G199)=2,F199&gt;=0,G199&gt;=50,G199&lt;=99.9))),"Choose entered safety OR sigma and service (50-99.9%)",IF(NOT(OR(AND(H199="Entered",COUNT(I199)=1,I199&gt;=0,COUNTA(J199:L199)=0),AND(H199="EOQ",I199="",L199="",COUNT(J199:K199)=2,MIN(J199:K199)&gt;0),AND(H199="Review",COUNT(L199)=1,L199&gt;=0,COUNTA(I199:K199)=0))),"Choose one quantity basis; EOQ costs must be positive",IF(IF(H199="EOQ",IF(B199=0,TRUE,SQRT(2*(B199*365)*J199/K199)&gt;0),TRUE),"Ready","Calculated EOQ outside numeric range; rescale")))),"Check inputs / numeric range")))</f>
        <v/>
      </c>
      <c r="S199" s="8">
        <f>IF(R199&lt;&gt;"Ready","",IFERROR(IF(D199="Statistical",IF(G199=50,0,MAX(0,_xlfn.NORM.S.INV(G199/100))),""),""))</f>
        <v/>
      </c>
      <c r="T199" s="8">
        <f>IF(R199&lt;&gt;"Ready","",IFERROR(IF(D199="Entered",E199,S199*F199*SQRT(C199)),""))</f>
        <v/>
      </c>
      <c r="U199" s="8">
        <f>IF(R199&lt;&gt;"Ready","",IFERROR(B199*365,""))</f>
        <v/>
      </c>
      <c r="V199" s="8">
        <f>IF(R199&lt;&gt;"Ready","",IFERROR(IF(H199="Entered",I199,IF(H199="Review",B199*L199,IF(U199=0,0,SQRT(2*U199*J199/K199)))),""))</f>
        <v/>
      </c>
      <c r="W199" s="8">
        <f>IF(R199&lt;&gt;"Ready","",IFERROR(B199*C199+T199,""))</f>
        <v/>
      </c>
      <c r="X199" s="8">
        <f>IF(R199&lt;&gt;"Ready","",IFERROR(W199+V199,""))</f>
        <v/>
      </c>
      <c r="Y199" s="8">
        <f>IF(R199&lt;&gt;"Ready","",IFERROR(M199+N(N199)-N(O199),""))</f>
        <v/>
      </c>
      <c r="Z199" s="8">
        <f>IF(R199&lt;&gt;"Ready","",IFERROR(IF(OR(Y199&lt;=W199,Y199-W199&lt;=MIN(8.881784197001252E-16*MAX(ABS(Y199),ABS(W199)),1E-9)),"Yes","No"),""))</f>
        <v/>
      </c>
      <c r="AA199" s="8">
        <f>IF(R199&lt;&gt;"Ready","",IFERROR(IF(AND(Z199="Yes",NOT(OR(X199&lt;=Y199,X199-Y199&lt;=MIN(8.881784197001252E-16*MAX(ABS(X199),ABS(Y199)),1E-9)))),MAX(0,X199-Y199),0),""))</f>
        <v/>
      </c>
      <c r="AB199" s="8">
        <f>IF(R199&lt;&gt;"Ready","",IFERROR(IF(AA199&gt;0,IF(N(Q199)&gt;0,IF(ABS(AD199-ROUND(AD199,0))&lt;=MIN(8.881784197001252E-16*AD199,1E-9),ROUND(AD199,0),ROUNDUP(AD199,0))*Q199,MAX(AA199,N(P199))),0),""))</f>
        <v/>
      </c>
      <c r="AC199" s="8">
        <f>IF(R199&lt;&gt;"Ready","",IFERROR(Y199+AB199,""))</f>
        <v/>
      </c>
      <c r="AD199" s="8">
        <f>IF(R199&lt;&gt;"Ready","",IFERROR(IF(N(Q199)&gt;0,MAX(AA199,N(P199))/Q199,""),""))</f>
        <v/>
      </c>
    </row>
    <row r="200">
      <c r="A200" s="6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7" t="n"/>
      <c r="N200" s="7" t="n"/>
      <c r="O200" s="7" t="n"/>
      <c r="P200" s="7" t="n"/>
      <c r="Q200" s="7" t="n"/>
      <c r="R200" s="8">
        <f>IF(COUNTA(A200:Q200)=0,"",IF(TRIM(A200&amp;"")="","Item required",IFERROR(IF(NOT(AND(COUNT(B200:C200,M200)=3,MIN(B200:C200,M200)&gt;=0,COUNT(N200:Q200)=COUNTA(N200:Q200),MIN(N200:Q200)&gt;=0)),"Enter nonnegative numbers for demand, days and stock",IF(NOT(OR(AND(D200="Entered",COUNT(E200)=1,E200&gt;=0,COUNTA(F200:G200)=0),AND(D200="Statistical",E200="",COUNT(F200:G200)=2,F200&gt;=0,G200&gt;=50,G200&lt;=99.9))),"Choose entered safety OR sigma and service (50-99.9%)",IF(NOT(OR(AND(H200="Entered",COUNT(I200)=1,I200&gt;=0,COUNTA(J200:L200)=0),AND(H200="EOQ",I200="",L200="",COUNT(J200:K200)=2,MIN(J200:K200)&gt;0),AND(H200="Review",COUNT(L200)=1,L200&gt;=0,COUNTA(I200:K200)=0))),"Choose one quantity basis; EOQ costs must be positive",IF(IF(H200="EOQ",IF(B200=0,TRUE,SQRT(2*(B200*365)*J200/K200)&gt;0),TRUE),"Ready","Calculated EOQ outside numeric range; rescale")))),"Check inputs / numeric range")))</f>
        <v/>
      </c>
      <c r="S200" s="8">
        <f>IF(R200&lt;&gt;"Ready","",IFERROR(IF(D200="Statistical",IF(G200=50,0,MAX(0,_xlfn.NORM.S.INV(G200/100))),""),""))</f>
        <v/>
      </c>
      <c r="T200" s="8">
        <f>IF(R200&lt;&gt;"Ready","",IFERROR(IF(D200="Entered",E200,S200*F200*SQRT(C200)),""))</f>
        <v/>
      </c>
      <c r="U200" s="8">
        <f>IF(R200&lt;&gt;"Ready","",IFERROR(B200*365,""))</f>
        <v/>
      </c>
      <c r="V200" s="8">
        <f>IF(R200&lt;&gt;"Ready","",IFERROR(IF(H200="Entered",I200,IF(H200="Review",B200*L200,IF(U200=0,0,SQRT(2*U200*J200/K200)))),""))</f>
        <v/>
      </c>
      <c r="W200" s="8">
        <f>IF(R200&lt;&gt;"Ready","",IFERROR(B200*C200+T200,""))</f>
        <v/>
      </c>
      <c r="X200" s="8">
        <f>IF(R200&lt;&gt;"Ready","",IFERROR(W200+V200,""))</f>
        <v/>
      </c>
      <c r="Y200" s="8">
        <f>IF(R200&lt;&gt;"Ready","",IFERROR(M200+N(N200)-N(O200),""))</f>
        <v/>
      </c>
      <c r="Z200" s="8">
        <f>IF(R200&lt;&gt;"Ready","",IFERROR(IF(OR(Y200&lt;=W200,Y200-W200&lt;=MIN(8.881784197001252E-16*MAX(ABS(Y200),ABS(W200)),1E-9)),"Yes","No"),""))</f>
        <v/>
      </c>
      <c r="AA200" s="8">
        <f>IF(R200&lt;&gt;"Ready","",IFERROR(IF(AND(Z200="Yes",NOT(OR(X200&lt;=Y200,X200-Y200&lt;=MIN(8.881784197001252E-16*MAX(ABS(X200),ABS(Y200)),1E-9)))),MAX(0,X200-Y200),0),""))</f>
        <v/>
      </c>
      <c r="AB200" s="8">
        <f>IF(R200&lt;&gt;"Ready","",IFERROR(IF(AA200&gt;0,IF(N(Q200)&gt;0,IF(ABS(AD200-ROUND(AD200,0))&lt;=MIN(8.881784197001252E-16*AD200,1E-9),ROUND(AD200,0),ROUNDUP(AD200,0))*Q200,MAX(AA200,N(P200))),0),""))</f>
        <v/>
      </c>
      <c r="AC200" s="8">
        <f>IF(R200&lt;&gt;"Ready","",IFERROR(Y200+AB200,""))</f>
        <v/>
      </c>
      <c r="AD200" s="8">
        <f>IF(R200&lt;&gt;"Ready","",IFERROR(IF(N(Q200)&gt;0,MAX(AA200,N(P200))/Q200,""),""))</f>
        <v/>
      </c>
    </row>
    <row r="201">
      <c r="A201" s="6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7" t="n"/>
      <c r="N201" s="7" t="n"/>
      <c r="O201" s="7" t="n"/>
      <c r="P201" s="7" t="n"/>
      <c r="Q201" s="7" t="n"/>
      <c r="R201" s="8">
        <f>IF(COUNTA(A201:Q201)=0,"",IF(TRIM(A201&amp;"")="","Item required",IFERROR(IF(NOT(AND(COUNT(B201:C201,M201)=3,MIN(B201:C201,M201)&gt;=0,COUNT(N201:Q201)=COUNTA(N201:Q201),MIN(N201:Q201)&gt;=0)),"Enter nonnegative numbers for demand, days and stock",IF(NOT(OR(AND(D201="Entered",COUNT(E201)=1,E201&gt;=0,COUNTA(F201:G201)=0),AND(D201="Statistical",E201="",COUNT(F201:G201)=2,F201&gt;=0,G201&gt;=50,G201&lt;=99.9))),"Choose entered safety OR sigma and service (50-99.9%)",IF(NOT(OR(AND(H201="Entered",COUNT(I201)=1,I201&gt;=0,COUNTA(J201:L201)=0),AND(H201="EOQ",I201="",L201="",COUNT(J201:K201)=2,MIN(J201:K201)&gt;0),AND(H201="Review",COUNT(L201)=1,L201&gt;=0,COUNTA(I201:K201)=0))),"Choose one quantity basis; EOQ costs must be positive",IF(IF(H201="EOQ",IF(B201=0,TRUE,SQRT(2*(B201*365)*J201/K201)&gt;0),TRUE),"Ready","Calculated EOQ outside numeric range; rescale")))),"Check inputs / numeric range")))</f>
        <v/>
      </c>
      <c r="S201" s="8">
        <f>IF(R201&lt;&gt;"Ready","",IFERROR(IF(D201="Statistical",IF(G201=50,0,MAX(0,_xlfn.NORM.S.INV(G201/100))),""),""))</f>
        <v/>
      </c>
      <c r="T201" s="8">
        <f>IF(R201&lt;&gt;"Ready","",IFERROR(IF(D201="Entered",E201,S201*F201*SQRT(C201)),""))</f>
        <v/>
      </c>
      <c r="U201" s="8">
        <f>IF(R201&lt;&gt;"Ready","",IFERROR(B201*365,""))</f>
        <v/>
      </c>
      <c r="V201" s="8">
        <f>IF(R201&lt;&gt;"Ready","",IFERROR(IF(H201="Entered",I201,IF(H201="Review",B201*L201,IF(U201=0,0,SQRT(2*U201*J201/K201)))),""))</f>
        <v/>
      </c>
      <c r="W201" s="8">
        <f>IF(R201&lt;&gt;"Ready","",IFERROR(B201*C201+T201,""))</f>
        <v/>
      </c>
      <c r="X201" s="8">
        <f>IF(R201&lt;&gt;"Ready","",IFERROR(W201+V201,""))</f>
        <v/>
      </c>
      <c r="Y201" s="8">
        <f>IF(R201&lt;&gt;"Ready","",IFERROR(M201+N(N201)-N(O201),""))</f>
        <v/>
      </c>
      <c r="Z201" s="8">
        <f>IF(R201&lt;&gt;"Ready","",IFERROR(IF(OR(Y201&lt;=W201,Y201-W201&lt;=MIN(8.881784197001252E-16*MAX(ABS(Y201),ABS(W201)),1E-9)),"Yes","No"),""))</f>
        <v/>
      </c>
      <c r="AA201" s="8">
        <f>IF(R201&lt;&gt;"Ready","",IFERROR(IF(AND(Z201="Yes",NOT(OR(X201&lt;=Y201,X201-Y201&lt;=MIN(8.881784197001252E-16*MAX(ABS(X201),ABS(Y201)),1E-9)))),MAX(0,X201-Y201),0),""))</f>
        <v/>
      </c>
      <c r="AB201" s="8">
        <f>IF(R201&lt;&gt;"Ready","",IFERROR(IF(AA201&gt;0,IF(N(Q201)&gt;0,IF(ABS(AD201-ROUND(AD201,0))&lt;=MIN(8.881784197001252E-16*AD201,1E-9),ROUND(AD201,0),ROUNDUP(AD201,0))*Q201,MAX(AA201,N(P201))),0),""))</f>
        <v/>
      </c>
      <c r="AC201" s="8">
        <f>IF(R201&lt;&gt;"Ready","",IFERROR(Y201+AB201,""))</f>
        <v/>
      </c>
      <c r="AD201" s="8">
        <f>IF(R201&lt;&gt;"Ready","",IFERROR(IF(N(Q201)&gt;0,MAX(AA201,N(P201))/Q201,""),""))</f>
        <v/>
      </c>
    </row>
    <row r="202">
      <c r="A202" s="6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7" t="n"/>
      <c r="N202" s="7" t="n"/>
      <c r="O202" s="7" t="n"/>
      <c r="P202" s="7" t="n"/>
      <c r="Q202" s="7" t="n"/>
      <c r="R202" s="8">
        <f>IF(COUNTA(A202:Q202)=0,"",IF(TRIM(A202&amp;"")="","Item required",IFERROR(IF(NOT(AND(COUNT(B202:C202,M202)=3,MIN(B202:C202,M202)&gt;=0,COUNT(N202:Q202)=COUNTA(N202:Q202),MIN(N202:Q202)&gt;=0)),"Enter nonnegative numbers for demand, days and stock",IF(NOT(OR(AND(D202="Entered",COUNT(E202)=1,E202&gt;=0,COUNTA(F202:G202)=0),AND(D202="Statistical",E202="",COUNT(F202:G202)=2,F202&gt;=0,G202&gt;=50,G202&lt;=99.9))),"Choose entered safety OR sigma and service (50-99.9%)",IF(NOT(OR(AND(H202="Entered",COUNT(I202)=1,I202&gt;=0,COUNTA(J202:L202)=0),AND(H202="EOQ",I202="",L202="",COUNT(J202:K202)=2,MIN(J202:K202)&gt;0),AND(H202="Review",COUNT(L202)=1,L202&gt;=0,COUNTA(I202:K202)=0))),"Choose one quantity basis; EOQ costs must be positive",IF(IF(H202="EOQ",IF(B202=0,TRUE,SQRT(2*(B202*365)*J202/K202)&gt;0),TRUE),"Ready","Calculated EOQ outside numeric range; rescale")))),"Check inputs / numeric range")))</f>
        <v/>
      </c>
      <c r="S202" s="8">
        <f>IF(R202&lt;&gt;"Ready","",IFERROR(IF(D202="Statistical",IF(G202=50,0,MAX(0,_xlfn.NORM.S.INV(G202/100))),""),""))</f>
        <v/>
      </c>
      <c r="T202" s="8">
        <f>IF(R202&lt;&gt;"Ready","",IFERROR(IF(D202="Entered",E202,S202*F202*SQRT(C202)),""))</f>
        <v/>
      </c>
      <c r="U202" s="8">
        <f>IF(R202&lt;&gt;"Ready","",IFERROR(B202*365,""))</f>
        <v/>
      </c>
      <c r="V202" s="8">
        <f>IF(R202&lt;&gt;"Ready","",IFERROR(IF(H202="Entered",I202,IF(H202="Review",B202*L202,IF(U202=0,0,SQRT(2*U202*J202/K202)))),""))</f>
        <v/>
      </c>
      <c r="W202" s="8">
        <f>IF(R202&lt;&gt;"Ready","",IFERROR(B202*C202+T202,""))</f>
        <v/>
      </c>
      <c r="X202" s="8">
        <f>IF(R202&lt;&gt;"Ready","",IFERROR(W202+V202,""))</f>
        <v/>
      </c>
      <c r="Y202" s="8">
        <f>IF(R202&lt;&gt;"Ready","",IFERROR(M202+N(N202)-N(O202),""))</f>
        <v/>
      </c>
      <c r="Z202" s="8">
        <f>IF(R202&lt;&gt;"Ready","",IFERROR(IF(OR(Y202&lt;=W202,Y202-W202&lt;=MIN(8.881784197001252E-16*MAX(ABS(Y202),ABS(W202)),1E-9)),"Yes","No"),""))</f>
        <v/>
      </c>
      <c r="AA202" s="8">
        <f>IF(R202&lt;&gt;"Ready","",IFERROR(IF(AND(Z202="Yes",NOT(OR(X202&lt;=Y202,X202-Y202&lt;=MIN(8.881784197001252E-16*MAX(ABS(X202),ABS(Y202)),1E-9)))),MAX(0,X202-Y202),0),""))</f>
        <v/>
      </c>
      <c r="AB202" s="8">
        <f>IF(R202&lt;&gt;"Ready","",IFERROR(IF(AA202&gt;0,IF(N(Q202)&gt;0,IF(ABS(AD202-ROUND(AD202,0))&lt;=MIN(8.881784197001252E-16*AD202,1E-9),ROUND(AD202,0),ROUNDUP(AD202,0))*Q202,MAX(AA202,N(P202))),0),""))</f>
        <v/>
      </c>
      <c r="AC202" s="8">
        <f>IF(R202&lt;&gt;"Ready","",IFERROR(Y202+AB202,""))</f>
        <v/>
      </c>
      <c r="AD202" s="8">
        <f>IF(R202&lt;&gt;"Ready","",IFERROR(IF(N(Q202)&gt;0,MAX(AA202,N(P202))/Q202,""),""))</f>
        <v/>
      </c>
    </row>
    <row r="203">
      <c r="A203" s="6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7" t="n"/>
      <c r="N203" s="7" t="n"/>
      <c r="O203" s="7" t="n"/>
      <c r="P203" s="7" t="n"/>
      <c r="Q203" s="7" t="n"/>
      <c r="R203" s="8">
        <f>IF(COUNTA(A203:Q203)=0,"",IF(TRIM(A203&amp;"")="","Item required",IFERROR(IF(NOT(AND(COUNT(B203:C203,M203)=3,MIN(B203:C203,M203)&gt;=0,COUNT(N203:Q203)=COUNTA(N203:Q203),MIN(N203:Q203)&gt;=0)),"Enter nonnegative numbers for demand, days and stock",IF(NOT(OR(AND(D203="Entered",COUNT(E203)=1,E203&gt;=0,COUNTA(F203:G203)=0),AND(D203="Statistical",E203="",COUNT(F203:G203)=2,F203&gt;=0,G203&gt;=50,G203&lt;=99.9))),"Choose entered safety OR sigma and service (50-99.9%)",IF(NOT(OR(AND(H203="Entered",COUNT(I203)=1,I203&gt;=0,COUNTA(J203:L203)=0),AND(H203="EOQ",I203="",L203="",COUNT(J203:K203)=2,MIN(J203:K203)&gt;0),AND(H203="Review",COUNT(L203)=1,L203&gt;=0,COUNTA(I203:K203)=0))),"Choose one quantity basis; EOQ costs must be positive",IF(IF(H203="EOQ",IF(B203=0,TRUE,SQRT(2*(B203*365)*J203/K203)&gt;0),TRUE),"Ready","Calculated EOQ outside numeric range; rescale")))),"Check inputs / numeric range")))</f>
        <v/>
      </c>
      <c r="S203" s="8">
        <f>IF(R203&lt;&gt;"Ready","",IFERROR(IF(D203="Statistical",IF(G203=50,0,MAX(0,_xlfn.NORM.S.INV(G203/100))),""),""))</f>
        <v/>
      </c>
      <c r="T203" s="8">
        <f>IF(R203&lt;&gt;"Ready","",IFERROR(IF(D203="Entered",E203,S203*F203*SQRT(C203)),""))</f>
        <v/>
      </c>
      <c r="U203" s="8">
        <f>IF(R203&lt;&gt;"Ready","",IFERROR(B203*365,""))</f>
        <v/>
      </c>
      <c r="V203" s="8">
        <f>IF(R203&lt;&gt;"Ready","",IFERROR(IF(H203="Entered",I203,IF(H203="Review",B203*L203,IF(U203=0,0,SQRT(2*U203*J203/K203)))),""))</f>
        <v/>
      </c>
      <c r="W203" s="8">
        <f>IF(R203&lt;&gt;"Ready","",IFERROR(B203*C203+T203,""))</f>
        <v/>
      </c>
      <c r="X203" s="8">
        <f>IF(R203&lt;&gt;"Ready","",IFERROR(W203+V203,""))</f>
        <v/>
      </c>
      <c r="Y203" s="8">
        <f>IF(R203&lt;&gt;"Ready","",IFERROR(M203+N(N203)-N(O203),""))</f>
        <v/>
      </c>
      <c r="Z203" s="8">
        <f>IF(R203&lt;&gt;"Ready","",IFERROR(IF(OR(Y203&lt;=W203,Y203-W203&lt;=MIN(8.881784197001252E-16*MAX(ABS(Y203),ABS(W203)),1E-9)),"Yes","No"),""))</f>
        <v/>
      </c>
      <c r="AA203" s="8">
        <f>IF(R203&lt;&gt;"Ready","",IFERROR(IF(AND(Z203="Yes",NOT(OR(X203&lt;=Y203,X203-Y203&lt;=MIN(8.881784197001252E-16*MAX(ABS(X203),ABS(Y203)),1E-9)))),MAX(0,X203-Y203),0),""))</f>
        <v/>
      </c>
      <c r="AB203" s="8">
        <f>IF(R203&lt;&gt;"Ready","",IFERROR(IF(AA203&gt;0,IF(N(Q203)&gt;0,IF(ABS(AD203-ROUND(AD203,0))&lt;=MIN(8.881784197001252E-16*AD203,1E-9),ROUND(AD203,0),ROUNDUP(AD203,0))*Q203,MAX(AA203,N(P203))),0),""))</f>
        <v/>
      </c>
      <c r="AC203" s="8">
        <f>IF(R203&lt;&gt;"Ready","",IFERROR(Y203+AB203,""))</f>
        <v/>
      </c>
      <c r="AD203" s="8">
        <f>IF(R203&lt;&gt;"Ready","",IFERROR(IF(N(Q203)&gt;0,MAX(AA203,N(P203))/Q203,""),""))</f>
        <v/>
      </c>
    </row>
    <row r="204">
      <c r="A204" s="6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7" t="n"/>
      <c r="N204" s="7" t="n"/>
      <c r="O204" s="7" t="n"/>
      <c r="P204" s="7" t="n"/>
      <c r="Q204" s="7" t="n"/>
      <c r="R204" s="8">
        <f>IF(COUNTA(A204:Q204)=0,"",IF(TRIM(A204&amp;"")="","Item required",IFERROR(IF(NOT(AND(COUNT(B204:C204,M204)=3,MIN(B204:C204,M204)&gt;=0,COUNT(N204:Q204)=COUNTA(N204:Q204),MIN(N204:Q204)&gt;=0)),"Enter nonnegative numbers for demand, days and stock",IF(NOT(OR(AND(D204="Entered",COUNT(E204)=1,E204&gt;=0,COUNTA(F204:G204)=0),AND(D204="Statistical",E204="",COUNT(F204:G204)=2,F204&gt;=0,G204&gt;=50,G204&lt;=99.9))),"Choose entered safety OR sigma and service (50-99.9%)",IF(NOT(OR(AND(H204="Entered",COUNT(I204)=1,I204&gt;=0,COUNTA(J204:L204)=0),AND(H204="EOQ",I204="",L204="",COUNT(J204:K204)=2,MIN(J204:K204)&gt;0),AND(H204="Review",COUNT(L204)=1,L204&gt;=0,COUNTA(I204:K204)=0))),"Choose one quantity basis; EOQ costs must be positive",IF(IF(H204="EOQ",IF(B204=0,TRUE,SQRT(2*(B204*365)*J204/K204)&gt;0),TRUE),"Ready","Calculated EOQ outside numeric range; rescale")))),"Check inputs / numeric range")))</f>
        <v/>
      </c>
      <c r="S204" s="8">
        <f>IF(R204&lt;&gt;"Ready","",IFERROR(IF(D204="Statistical",IF(G204=50,0,MAX(0,_xlfn.NORM.S.INV(G204/100))),""),""))</f>
        <v/>
      </c>
      <c r="T204" s="8">
        <f>IF(R204&lt;&gt;"Ready","",IFERROR(IF(D204="Entered",E204,S204*F204*SQRT(C204)),""))</f>
        <v/>
      </c>
      <c r="U204" s="8">
        <f>IF(R204&lt;&gt;"Ready","",IFERROR(B204*365,""))</f>
        <v/>
      </c>
      <c r="V204" s="8">
        <f>IF(R204&lt;&gt;"Ready","",IFERROR(IF(H204="Entered",I204,IF(H204="Review",B204*L204,IF(U204=0,0,SQRT(2*U204*J204/K204)))),""))</f>
        <v/>
      </c>
      <c r="W204" s="8">
        <f>IF(R204&lt;&gt;"Ready","",IFERROR(B204*C204+T204,""))</f>
        <v/>
      </c>
      <c r="X204" s="8">
        <f>IF(R204&lt;&gt;"Ready","",IFERROR(W204+V204,""))</f>
        <v/>
      </c>
      <c r="Y204" s="8">
        <f>IF(R204&lt;&gt;"Ready","",IFERROR(M204+N(N204)-N(O204),""))</f>
        <v/>
      </c>
      <c r="Z204" s="8">
        <f>IF(R204&lt;&gt;"Ready","",IFERROR(IF(OR(Y204&lt;=W204,Y204-W204&lt;=MIN(8.881784197001252E-16*MAX(ABS(Y204),ABS(W204)),1E-9)),"Yes","No"),""))</f>
        <v/>
      </c>
      <c r="AA204" s="8">
        <f>IF(R204&lt;&gt;"Ready","",IFERROR(IF(AND(Z204="Yes",NOT(OR(X204&lt;=Y204,X204-Y204&lt;=MIN(8.881784197001252E-16*MAX(ABS(X204),ABS(Y204)),1E-9)))),MAX(0,X204-Y204),0),""))</f>
        <v/>
      </c>
      <c r="AB204" s="8">
        <f>IF(R204&lt;&gt;"Ready","",IFERROR(IF(AA204&gt;0,IF(N(Q204)&gt;0,IF(ABS(AD204-ROUND(AD204,0))&lt;=MIN(8.881784197001252E-16*AD204,1E-9),ROUND(AD204,0),ROUNDUP(AD204,0))*Q204,MAX(AA204,N(P204))),0),""))</f>
        <v/>
      </c>
      <c r="AC204" s="8">
        <f>IF(R204&lt;&gt;"Ready","",IFERROR(Y204+AB204,""))</f>
        <v/>
      </c>
      <c r="AD204" s="8">
        <f>IF(R204&lt;&gt;"Ready","",IFERROR(IF(N(Q204)&gt;0,MAX(AA204,N(P204))/Q204,""),""))</f>
        <v/>
      </c>
    </row>
    <row r="205">
      <c r="A205" s="6" t="n"/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7" t="n"/>
      <c r="L205" s="7" t="n"/>
      <c r="M205" s="7" t="n"/>
      <c r="N205" s="7" t="n"/>
      <c r="O205" s="7" t="n"/>
      <c r="P205" s="7" t="n"/>
      <c r="Q205" s="7" t="n"/>
      <c r="R205" s="8">
        <f>IF(COUNTA(A205:Q205)=0,"",IF(TRIM(A205&amp;"")="","Item required",IFERROR(IF(NOT(AND(COUNT(B205:C205,M205)=3,MIN(B205:C205,M205)&gt;=0,COUNT(N205:Q205)=COUNTA(N205:Q205),MIN(N205:Q205)&gt;=0)),"Enter nonnegative numbers for demand, days and stock",IF(NOT(OR(AND(D205="Entered",COUNT(E205)=1,E205&gt;=0,COUNTA(F205:G205)=0),AND(D205="Statistical",E205="",COUNT(F205:G205)=2,F205&gt;=0,G205&gt;=50,G205&lt;=99.9))),"Choose entered safety OR sigma and service (50-99.9%)",IF(NOT(OR(AND(H205="Entered",COUNT(I205)=1,I205&gt;=0,COUNTA(J205:L205)=0),AND(H205="EOQ",I205="",L205="",COUNT(J205:K205)=2,MIN(J205:K205)&gt;0),AND(H205="Review",COUNT(L205)=1,L205&gt;=0,COUNTA(I205:K205)=0))),"Choose one quantity basis; EOQ costs must be positive",IF(IF(H205="EOQ",IF(B205=0,TRUE,SQRT(2*(B205*365)*J205/K205)&gt;0),TRUE),"Ready","Calculated EOQ outside numeric range; rescale")))),"Check inputs / numeric range")))</f>
        <v/>
      </c>
      <c r="S205" s="8">
        <f>IF(R205&lt;&gt;"Ready","",IFERROR(IF(D205="Statistical",IF(G205=50,0,MAX(0,_xlfn.NORM.S.INV(G205/100))),""),""))</f>
        <v/>
      </c>
      <c r="T205" s="8">
        <f>IF(R205&lt;&gt;"Ready","",IFERROR(IF(D205="Entered",E205,S205*F205*SQRT(C205)),""))</f>
        <v/>
      </c>
      <c r="U205" s="8">
        <f>IF(R205&lt;&gt;"Ready","",IFERROR(B205*365,""))</f>
        <v/>
      </c>
      <c r="V205" s="8">
        <f>IF(R205&lt;&gt;"Ready","",IFERROR(IF(H205="Entered",I205,IF(H205="Review",B205*L205,IF(U205=0,0,SQRT(2*U205*J205/K205)))),""))</f>
        <v/>
      </c>
      <c r="W205" s="8">
        <f>IF(R205&lt;&gt;"Ready","",IFERROR(B205*C205+T205,""))</f>
        <v/>
      </c>
      <c r="X205" s="8">
        <f>IF(R205&lt;&gt;"Ready","",IFERROR(W205+V205,""))</f>
        <v/>
      </c>
      <c r="Y205" s="8">
        <f>IF(R205&lt;&gt;"Ready","",IFERROR(M205+N(N205)-N(O205),""))</f>
        <v/>
      </c>
      <c r="Z205" s="8">
        <f>IF(R205&lt;&gt;"Ready","",IFERROR(IF(OR(Y205&lt;=W205,Y205-W205&lt;=MIN(8.881784197001252E-16*MAX(ABS(Y205),ABS(W205)),1E-9)),"Yes","No"),""))</f>
        <v/>
      </c>
      <c r="AA205" s="8">
        <f>IF(R205&lt;&gt;"Ready","",IFERROR(IF(AND(Z205="Yes",NOT(OR(X205&lt;=Y205,X205-Y205&lt;=MIN(8.881784197001252E-16*MAX(ABS(X205),ABS(Y205)),1E-9)))),MAX(0,X205-Y205),0),""))</f>
        <v/>
      </c>
      <c r="AB205" s="8">
        <f>IF(R205&lt;&gt;"Ready","",IFERROR(IF(AA205&gt;0,IF(N(Q205)&gt;0,IF(ABS(AD205-ROUND(AD205,0))&lt;=MIN(8.881784197001252E-16*AD205,1E-9),ROUND(AD205,0),ROUNDUP(AD205,0))*Q205,MAX(AA205,N(P205))),0),""))</f>
        <v/>
      </c>
      <c r="AC205" s="8">
        <f>IF(R205&lt;&gt;"Ready","",IFERROR(Y205+AB205,""))</f>
        <v/>
      </c>
      <c r="AD205" s="8">
        <f>IF(R205&lt;&gt;"Ready","",IFERROR(IF(N(Q205)&gt;0,MAX(AA205,N(P205))/Q205,""),""))</f>
        <v/>
      </c>
    </row>
    <row r="206">
      <c r="A206" s="6" t="n"/>
      <c r="B206" s="7" t="n"/>
      <c r="C206" s="7" t="n"/>
      <c r="D206" s="7" t="n"/>
      <c r="E206" s="7" t="n"/>
      <c r="F206" s="7" t="n"/>
      <c r="G206" s="7" t="n"/>
      <c r="H206" s="7" t="n"/>
      <c r="I206" s="7" t="n"/>
      <c r="J206" s="7" t="n"/>
      <c r="K206" s="7" t="n"/>
      <c r="L206" s="7" t="n"/>
      <c r="M206" s="7" t="n"/>
      <c r="N206" s="7" t="n"/>
      <c r="O206" s="7" t="n"/>
      <c r="P206" s="7" t="n"/>
      <c r="Q206" s="7" t="n"/>
      <c r="R206" s="8">
        <f>IF(COUNTA(A206:Q206)=0,"",IF(TRIM(A206&amp;"")="","Item required",IFERROR(IF(NOT(AND(COUNT(B206:C206,M206)=3,MIN(B206:C206,M206)&gt;=0,COUNT(N206:Q206)=COUNTA(N206:Q206),MIN(N206:Q206)&gt;=0)),"Enter nonnegative numbers for demand, days and stock",IF(NOT(OR(AND(D206="Entered",COUNT(E206)=1,E206&gt;=0,COUNTA(F206:G206)=0),AND(D206="Statistical",E206="",COUNT(F206:G206)=2,F206&gt;=0,G206&gt;=50,G206&lt;=99.9))),"Choose entered safety OR sigma and service (50-99.9%)",IF(NOT(OR(AND(H206="Entered",COUNT(I206)=1,I206&gt;=0,COUNTA(J206:L206)=0),AND(H206="EOQ",I206="",L206="",COUNT(J206:K206)=2,MIN(J206:K206)&gt;0),AND(H206="Review",COUNT(L206)=1,L206&gt;=0,COUNTA(I206:K206)=0))),"Choose one quantity basis; EOQ costs must be positive",IF(IF(H206="EOQ",IF(B206=0,TRUE,SQRT(2*(B206*365)*J206/K206)&gt;0),TRUE),"Ready","Calculated EOQ outside numeric range; rescale")))),"Check inputs / numeric range")))</f>
        <v/>
      </c>
      <c r="S206" s="8">
        <f>IF(R206&lt;&gt;"Ready","",IFERROR(IF(D206="Statistical",IF(G206=50,0,MAX(0,_xlfn.NORM.S.INV(G206/100))),""),""))</f>
        <v/>
      </c>
      <c r="T206" s="8">
        <f>IF(R206&lt;&gt;"Ready","",IFERROR(IF(D206="Entered",E206,S206*F206*SQRT(C206)),""))</f>
        <v/>
      </c>
      <c r="U206" s="8">
        <f>IF(R206&lt;&gt;"Ready","",IFERROR(B206*365,""))</f>
        <v/>
      </c>
      <c r="V206" s="8">
        <f>IF(R206&lt;&gt;"Ready","",IFERROR(IF(H206="Entered",I206,IF(H206="Review",B206*L206,IF(U206=0,0,SQRT(2*U206*J206/K206)))),""))</f>
        <v/>
      </c>
      <c r="W206" s="8">
        <f>IF(R206&lt;&gt;"Ready","",IFERROR(B206*C206+T206,""))</f>
        <v/>
      </c>
      <c r="X206" s="8">
        <f>IF(R206&lt;&gt;"Ready","",IFERROR(W206+V206,""))</f>
        <v/>
      </c>
      <c r="Y206" s="8">
        <f>IF(R206&lt;&gt;"Ready","",IFERROR(M206+N(N206)-N(O206),""))</f>
        <v/>
      </c>
      <c r="Z206" s="8">
        <f>IF(R206&lt;&gt;"Ready","",IFERROR(IF(OR(Y206&lt;=W206,Y206-W206&lt;=MIN(8.881784197001252E-16*MAX(ABS(Y206),ABS(W206)),1E-9)),"Yes","No"),""))</f>
        <v/>
      </c>
      <c r="AA206" s="8">
        <f>IF(R206&lt;&gt;"Ready","",IFERROR(IF(AND(Z206="Yes",NOT(OR(X206&lt;=Y206,X206-Y206&lt;=MIN(8.881784197001252E-16*MAX(ABS(X206),ABS(Y206)),1E-9)))),MAX(0,X206-Y206),0),""))</f>
        <v/>
      </c>
      <c r="AB206" s="8">
        <f>IF(R206&lt;&gt;"Ready","",IFERROR(IF(AA206&gt;0,IF(N(Q206)&gt;0,IF(ABS(AD206-ROUND(AD206,0))&lt;=MIN(8.881784197001252E-16*AD206,1E-9),ROUND(AD206,0),ROUNDUP(AD206,0))*Q206,MAX(AA206,N(P206))),0),""))</f>
        <v/>
      </c>
      <c r="AC206" s="8">
        <f>IF(R206&lt;&gt;"Ready","",IFERROR(Y206+AB206,""))</f>
        <v/>
      </c>
      <c r="AD206" s="8">
        <f>IF(R206&lt;&gt;"Ready","",IFERROR(IF(N(Q206)&gt;0,MAX(AA206,N(P206))/Q206,""),""))</f>
        <v/>
      </c>
    </row>
    <row r="207">
      <c r="A207" s="6" t="n"/>
      <c r="B207" s="7" t="n"/>
      <c r="C207" s="7" t="n"/>
      <c r="D207" s="7" t="n"/>
      <c r="E207" s="7" t="n"/>
      <c r="F207" s="7" t="n"/>
      <c r="G207" s="7" t="n"/>
      <c r="H207" s="7" t="n"/>
      <c r="I207" s="7" t="n"/>
      <c r="J207" s="7" t="n"/>
      <c r="K207" s="7" t="n"/>
      <c r="L207" s="7" t="n"/>
      <c r="M207" s="7" t="n"/>
      <c r="N207" s="7" t="n"/>
      <c r="O207" s="7" t="n"/>
      <c r="P207" s="7" t="n"/>
      <c r="Q207" s="7" t="n"/>
      <c r="R207" s="8">
        <f>IF(COUNTA(A207:Q207)=0,"",IF(TRIM(A207&amp;"")="","Item required",IFERROR(IF(NOT(AND(COUNT(B207:C207,M207)=3,MIN(B207:C207,M207)&gt;=0,COUNT(N207:Q207)=COUNTA(N207:Q207),MIN(N207:Q207)&gt;=0)),"Enter nonnegative numbers for demand, days and stock",IF(NOT(OR(AND(D207="Entered",COUNT(E207)=1,E207&gt;=0,COUNTA(F207:G207)=0),AND(D207="Statistical",E207="",COUNT(F207:G207)=2,F207&gt;=0,G207&gt;=50,G207&lt;=99.9))),"Choose entered safety OR sigma and service (50-99.9%)",IF(NOT(OR(AND(H207="Entered",COUNT(I207)=1,I207&gt;=0,COUNTA(J207:L207)=0),AND(H207="EOQ",I207="",L207="",COUNT(J207:K207)=2,MIN(J207:K207)&gt;0),AND(H207="Review",COUNT(L207)=1,L207&gt;=0,COUNTA(I207:K207)=0))),"Choose one quantity basis; EOQ costs must be positive",IF(IF(H207="EOQ",IF(B207=0,TRUE,SQRT(2*(B207*365)*J207/K207)&gt;0),TRUE),"Ready","Calculated EOQ outside numeric range; rescale")))),"Check inputs / numeric range")))</f>
        <v/>
      </c>
      <c r="S207" s="8">
        <f>IF(R207&lt;&gt;"Ready","",IFERROR(IF(D207="Statistical",IF(G207=50,0,MAX(0,_xlfn.NORM.S.INV(G207/100))),""),""))</f>
        <v/>
      </c>
      <c r="T207" s="8">
        <f>IF(R207&lt;&gt;"Ready","",IFERROR(IF(D207="Entered",E207,S207*F207*SQRT(C207)),""))</f>
        <v/>
      </c>
      <c r="U207" s="8">
        <f>IF(R207&lt;&gt;"Ready","",IFERROR(B207*365,""))</f>
        <v/>
      </c>
      <c r="V207" s="8">
        <f>IF(R207&lt;&gt;"Ready","",IFERROR(IF(H207="Entered",I207,IF(H207="Review",B207*L207,IF(U207=0,0,SQRT(2*U207*J207/K207)))),""))</f>
        <v/>
      </c>
      <c r="W207" s="8">
        <f>IF(R207&lt;&gt;"Ready","",IFERROR(B207*C207+T207,""))</f>
        <v/>
      </c>
      <c r="X207" s="8">
        <f>IF(R207&lt;&gt;"Ready","",IFERROR(W207+V207,""))</f>
        <v/>
      </c>
      <c r="Y207" s="8">
        <f>IF(R207&lt;&gt;"Ready","",IFERROR(M207+N(N207)-N(O207),""))</f>
        <v/>
      </c>
      <c r="Z207" s="8">
        <f>IF(R207&lt;&gt;"Ready","",IFERROR(IF(OR(Y207&lt;=W207,Y207-W207&lt;=MIN(8.881784197001252E-16*MAX(ABS(Y207),ABS(W207)),1E-9)),"Yes","No"),""))</f>
        <v/>
      </c>
      <c r="AA207" s="8">
        <f>IF(R207&lt;&gt;"Ready","",IFERROR(IF(AND(Z207="Yes",NOT(OR(X207&lt;=Y207,X207-Y207&lt;=MIN(8.881784197001252E-16*MAX(ABS(X207),ABS(Y207)),1E-9)))),MAX(0,X207-Y207),0),""))</f>
        <v/>
      </c>
      <c r="AB207" s="8">
        <f>IF(R207&lt;&gt;"Ready","",IFERROR(IF(AA207&gt;0,IF(N(Q207)&gt;0,IF(ABS(AD207-ROUND(AD207,0))&lt;=MIN(8.881784197001252E-16*AD207,1E-9),ROUND(AD207,0),ROUNDUP(AD207,0))*Q207,MAX(AA207,N(P207))),0),""))</f>
        <v/>
      </c>
      <c r="AC207" s="8">
        <f>IF(R207&lt;&gt;"Ready","",IFERROR(Y207+AB207,""))</f>
        <v/>
      </c>
      <c r="AD207" s="8">
        <f>IF(R207&lt;&gt;"Ready","",IFERROR(IF(N(Q207)&gt;0,MAX(AA207,N(P207))/Q207,""),""))</f>
        <v/>
      </c>
    </row>
    <row r="208">
      <c r="A208" s="6" t="n"/>
      <c r="B208" s="7" t="n"/>
      <c r="C208" s="7" t="n"/>
      <c r="D208" s="7" t="n"/>
      <c r="E208" s="7" t="n"/>
      <c r="F208" s="7" t="n"/>
      <c r="G208" s="7" t="n"/>
      <c r="H208" s="7" t="n"/>
      <c r="I208" s="7" t="n"/>
      <c r="J208" s="7" t="n"/>
      <c r="K208" s="7" t="n"/>
      <c r="L208" s="7" t="n"/>
      <c r="M208" s="7" t="n"/>
      <c r="N208" s="7" t="n"/>
      <c r="O208" s="7" t="n"/>
      <c r="P208" s="7" t="n"/>
      <c r="Q208" s="7" t="n"/>
      <c r="R208" s="8">
        <f>IF(COUNTA(A208:Q208)=0,"",IF(TRIM(A208&amp;"")="","Item required",IFERROR(IF(NOT(AND(COUNT(B208:C208,M208)=3,MIN(B208:C208,M208)&gt;=0,COUNT(N208:Q208)=COUNTA(N208:Q208),MIN(N208:Q208)&gt;=0)),"Enter nonnegative numbers for demand, days and stock",IF(NOT(OR(AND(D208="Entered",COUNT(E208)=1,E208&gt;=0,COUNTA(F208:G208)=0),AND(D208="Statistical",E208="",COUNT(F208:G208)=2,F208&gt;=0,G208&gt;=50,G208&lt;=99.9))),"Choose entered safety OR sigma and service (50-99.9%)",IF(NOT(OR(AND(H208="Entered",COUNT(I208)=1,I208&gt;=0,COUNTA(J208:L208)=0),AND(H208="EOQ",I208="",L208="",COUNT(J208:K208)=2,MIN(J208:K208)&gt;0),AND(H208="Review",COUNT(L208)=1,L208&gt;=0,COUNTA(I208:K208)=0))),"Choose one quantity basis; EOQ costs must be positive",IF(IF(H208="EOQ",IF(B208=0,TRUE,SQRT(2*(B208*365)*J208/K208)&gt;0),TRUE),"Ready","Calculated EOQ outside numeric range; rescale")))),"Check inputs / numeric range")))</f>
        <v/>
      </c>
      <c r="S208" s="8">
        <f>IF(R208&lt;&gt;"Ready","",IFERROR(IF(D208="Statistical",IF(G208=50,0,MAX(0,_xlfn.NORM.S.INV(G208/100))),""),""))</f>
        <v/>
      </c>
      <c r="T208" s="8">
        <f>IF(R208&lt;&gt;"Ready","",IFERROR(IF(D208="Entered",E208,S208*F208*SQRT(C208)),""))</f>
        <v/>
      </c>
      <c r="U208" s="8">
        <f>IF(R208&lt;&gt;"Ready","",IFERROR(B208*365,""))</f>
        <v/>
      </c>
      <c r="V208" s="8">
        <f>IF(R208&lt;&gt;"Ready","",IFERROR(IF(H208="Entered",I208,IF(H208="Review",B208*L208,IF(U208=0,0,SQRT(2*U208*J208/K208)))),""))</f>
        <v/>
      </c>
      <c r="W208" s="8">
        <f>IF(R208&lt;&gt;"Ready","",IFERROR(B208*C208+T208,""))</f>
        <v/>
      </c>
      <c r="X208" s="8">
        <f>IF(R208&lt;&gt;"Ready","",IFERROR(W208+V208,""))</f>
        <v/>
      </c>
      <c r="Y208" s="8">
        <f>IF(R208&lt;&gt;"Ready","",IFERROR(M208+N(N208)-N(O208),""))</f>
        <v/>
      </c>
      <c r="Z208" s="8">
        <f>IF(R208&lt;&gt;"Ready","",IFERROR(IF(OR(Y208&lt;=W208,Y208-W208&lt;=MIN(8.881784197001252E-16*MAX(ABS(Y208),ABS(W208)),1E-9)),"Yes","No"),""))</f>
        <v/>
      </c>
      <c r="AA208" s="8">
        <f>IF(R208&lt;&gt;"Ready","",IFERROR(IF(AND(Z208="Yes",NOT(OR(X208&lt;=Y208,X208-Y208&lt;=MIN(8.881784197001252E-16*MAX(ABS(X208),ABS(Y208)),1E-9)))),MAX(0,X208-Y208),0),""))</f>
        <v/>
      </c>
      <c r="AB208" s="8">
        <f>IF(R208&lt;&gt;"Ready","",IFERROR(IF(AA208&gt;0,IF(N(Q208)&gt;0,IF(ABS(AD208-ROUND(AD208,0))&lt;=MIN(8.881784197001252E-16*AD208,1E-9),ROUND(AD208,0),ROUNDUP(AD208,0))*Q208,MAX(AA208,N(P208))),0),""))</f>
        <v/>
      </c>
      <c r="AC208" s="8">
        <f>IF(R208&lt;&gt;"Ready","",IFERROR(Y208+AB208,""))</f>
        <v/>
      </c>
      <c r="AD208" s="8">
        <f>IF(R208&lt;&gt;"Ready","",IFERROR(IF(N(Q208)&gt;0,MAX(AA208,N(P208))/Q208,""),""))</f>
        <v/>
      </c>
    </row>
    <row r="209">
      <c r="A209" s="6" t="n"/>
      <c r="B209" s="7" t="n"/>
      <c r="C209" s="7" t="n"/>
      <c r="D209" s="7" t="n"/>
      <c r="E209" s="7" t="n"/>
      <c r="F209" s="7" t="n"/>
      <c r="G209" s="7" t="n"/>
      <c r="H209" s="7" t="n"/>
      <c r="I209" s="7" t="n"/>
      <c r="J209" s="7" t="n"/>
      <c r="K209" s="7" t="n"/>
      <c r="L209" s="7" t="n"/>
      <c r="M209" s="7" t="n"/>
      <c r="N209" s="7" t="n"/>
      <c r="O209" s="7" t="n"/>
      <c r="P209" s="7" t="n"/>
      <c r="Q209" s="7" t="n"/>
      <c r="R209" s="8">
        <f>IF(COUNTA(A209:Q209)=0,"",IF(TRIM(A209&amp;"")="","Item required",IFERROR(IF(NOT(AND(COUNT(B209:C209,M209)=3,MIN(B209:C209,M209)&gt;=0,COUNT(N209:Q209)=COUNTA(N209:Q209),MIN(N209:Q209)&gt;=0)),"Enter nonnegative numbers for demand, days and stock",IF(NOT(OR(AND(D209="Entered",COUNT(E209)=1,E209&gt;=0,COUNTA(F209:G209)=0),AND(D209="Statistical",E209="",COUNT(F209:G209)=2,F209&gt;=0,G209&gt;=50,G209&lt;=99.9))),"Choose entered safety OR sigma and service (50-99.9%)",IF(NOT(OR(AND(H209="Entered",COUNT(I209)=1,I209&gt;=0,COUNTA(J209:L209)=0),AND(H209="EOQ",I209="",L209="",COUNT(J209:K209)=2,MIN(J209:K209)&gt;0),AND(H209="Review",COUNT(L209)=1,L209&gt;=0,COUNTA(I209:K209)=0))),"Choose one quantity basis; EOQ costs must be positive",IF(IF(H209="EOQ",IF(B209=0,TRUE,SQRT(2*(B209*365)*J209/K209)&gt;0),TRUE),"Ready","Calculated EOQ outside numeric range; rescale")))),"Check inputs / numeric range")))</f>
        <v/>
      </c>
      <c r="S209" s="8">
        <f>IF(R209&lt;&gt;"Ready","",IFERROR(IF(D209="Statistical",IF(G209=50,0,MAX(0,_xlfn.NORM.S.INV(G209/100))),""),""))</f>
        <v/>
      </c>
      <c r="T209" s="8">
        <f>IF(R209&lt;&gt;"Ready","",IFERROR(IF(D209="Entered",E209,S209*F209*SQRT(C209)),""))</f>
        <v/>
      </c>
      <c r="U209" s="8">
        <f>IF(R209&lt;&gt;"Ready","",IFERROR(B209*365,""))</f>
        <v/>
      </c>
      <c r="V209" s="8">
        <f>IF(R209&lt;&gt;"Ready","",IFERROR(IF(H209="Entered",I209,IF(H209="Review",B209*L209,IF(U209=0,0,SQRT(2*U209*J209/K209)))),""))</f>
        <v/>
      </c>
      <c r="W209" s="8">
        <f>IF(R209&lt;&gt;"Ready","",IFERROR(B209*C209+T209,""))</f>
        <v/>
      </c>
      <c r="X209" s="8">
        <f>IF(R209&lt;&gt;"Ready","",IFERROR(W209+V209,""))</f>
        <v/>
      </c>
      <c r="Y209" s="8">
        <f>IF(R209&lt;&gt;"Ready","",IFERROR(M209+N(N209)-N(O209),""))</f>
        <v/>
      </c>
      <c r="Z209" s="8">
        <f>IF(R209&lt;&gt;"Ready","",IFERROR(IF(OR(Y209&lt;=W209,Y209-W209&lt;=MIN(8.881784197001252E-16*MAX(ABS(Y209),ABS(W209)),1E-9)),"Yes","No"),""))</f>
        <v/>
      </c>
      <c r="AA209" s="8">
        <f>IF(R209&lt;&gt;"Ready","",IFERROR(IF(AND(Z209="Yes",NOT(OR(X209&lt;=Y209,X209-Y209&lt;=MIN(8.881784197001252E-16*MAX(ABS(X209),ABS(Y209)),1E-9)))),MAX(0,X209-Y209),0),""))</f>
        <v/>
      </c>
      <c r="AB209" s="8">
        <f>IF(R209&lt;&gt;"Ready","",IFERROR(IF(AA209&gt;0,IF(N(Q209)&gt;0,IF(ABS(AD209-ROUND(AD209,0))&lt;=MIN(8.881784197001252E-16*AD209,1E-9),ROUND(AD209,0),ROUNDUP(AD209,0))*Q209,MAX(AA209,N(P209))),0),""))</f>
        <v/>
      </c>
      <c r="AC209" s="8">
        <f>IF(R209&lt;&gt;"Ready","",IFERROR(Y209+AB209,""))</f>
        <v/>
      </c>
      <c r="AD209" s="8">
        <f>IF(R209&lt;&gt;"Ready","",IFERROR(IF(N(Q209)&gt;0,MAX(AA209,N(P209))/Q209,""),""))</f>
        <v/>
      </c>
    </row>
    <row r="210">
      <c r="A210" s="6" t="n"/>
      <c r="B210" s="7" t="n"/>
      <c r="C210" s="7" t="n"/>
      <c r="D210" s="7" t="n"/>
      <c r="E210" s="7" t="n"/>
      <c r="F210" s="7" t="n"/>
      <c r="G210" s="7" t="n"/>
      <c r="H210" s="7" t="n"/>
      <c r="I210" s="7" t="n"/>
      <c r="J210" s="7" t="n"/>
      <c r="K210" s="7" t="n"/>
      <c r="L210" s="7" t="n"/>
      <c r="M210" s="7" t="n"/>
      <c r="N210" s="7" t="n"/>
      <c r="O210" s="7" t="n"/>
      <c r="P210" s="7" t="n"/>
      <c r="Q210" s="7" t="n"/>
      <c r="R210" s="8">
        <f>IF(COUNTA(A210:Q210)=0,"",IF(TRIM(A210&amp;"")="","Item required",IFERROR(IF(NOT(AND(COUNT(B210:C210,M210)=3,MIN(B210:C210,M210)&gt;=0,COUNT(N210:Q210)=COUNTA(N210:Q210),MIN(N210:Q210)&gt;=0)),"Enter nonnegative numbers for demand, days and stock",IF(NOT(OR(AND(D210="Entered",COUNT(E210)=1,E210&gt;=0,COUNTA(F210:G210)=0),AND(D210="Statistical",E210="",COUNT(F210:G210)=2,F210&gt;=0,G210&gt;=50,G210&lt;=99.9))),"Choose entered safety OR sigma and service (50-99.9%)",IF(NOT(OR(AND(H210="Entered",COUNT(I210)=1,I210&gt;=0,COUNTA(J210:L210)=0),AND(H210="EOQ",I210="",L210="",COUNT(J210:K210)=2,MIN(J210:K210)&gt;0),AND(H210="Review",COUNT(L210)=1,L210&gt;=0,COUNTA(I210:K210)=0))),"Choose one quantity basis; EOQ costs must be positive",IF(IF(H210="EOQ",IF(B210=0,TRUE,SQRT(2*(B210*365)*J210/K210)&gt;0),TRUE),"Ready","Calculated EOQ outside numeric range; rescale")))),"Check inputs / numeric range")))</f>
        <v/>
      </c>
      <c r="S210" s="8">
        <f>IF(R210&lt;&gt;"Ready","",IFERROR(IF(D210="Statistical",IF(G210=50,0,MAX(0,_xlfn.NORM.S.INV(G210/100))),""),""))</f>
        <v/>
      </c>
      <c r="T210" s="8">
        <f>IF(R210&lt;&gt;"Ready","",IFERROR(IF(D210="Entered",E210,S210*F210*SQRT(C210)),""))</f>
        <v/>
      </c>
      <c r="U210" s="8">
        <f>IF(R210&lt;&gt;"Ready","",IFERROR(B210*365,""))</f>
        <v/>
      </c>
      <c r="V210" s="8">
        <f>IF(R210&lt;&gt;"Ready","",IFERROR(IF(H210="Entered",I210,IF(H210="Review",B210*L210,IF(U210=0,0,SQRT(2*U210*J210/K210)))),""))</f>
        <v/>
      </c>
      <c r="W210" s="8">
        <f>IF(R210&lt;&gt;"Ready","",IFERROR(B210*C210+T210,""))</f>
        <v/>
      </c>
      <c r="X210" s="8">
        <f>IF(R210&lt;&gt;"Ready","",IFERROR(W210+V210,""))</f>
        <v/>
      </c>
      <c r="Y210" s="8">
        <f>IF(R210&lt;&gt;"Ready","",IFERROR(M210+N(N210)-N(O210),""))</f>
        <v/>
      </c>
      <c r="Z210" s="8">
        <f>IF(R210&lt;&gt;"Ready","",IFERROR(IF(OR(Y210&lt;=W210,Y210-W210&lt;=MIN(8.881784197001252E-16*MAX(ABS(Y210),ABS(W210)),1E-9)),"Yes","No"),""))</f>
        <v/>
      </c>
      <c r="AA210" s="8">
        <f>IF(R210&lt;&gt;"Ready","",IFERROR(IF(AND(Z210="Yes",NOT(OR(X210&lt;=Y210,X210-Y210&lt;=MIN(8.881784197001252E-16*MAX(ABS(X210),ABS(Y210)),1E-9)))),MAX(0,X210-Y210),0),""))</f>
        <v/>
      </c>
      <c r="AB210" s="8">
        <f>IF(R210&lt;&gt;"Ready","",IFERROR(IF(AA210&gt;0,IF(N(Q210)&gt;0,IF(ABS(AD210-ROUND(AD210,0))&lt;=MIN(8.881784197001252E-16*AD210,1E-9),ROUND(AD210,0),ROUNDUP(AD210,0))*Q210,MAX(AA210,N(P210))),0),""))</f>
        <v/>
      </c>
      <c r="AC210" s="8">
        <f>IF(R210&lt;&gt;"Ready","",IFERROR(Y210+AB210,""))</f>
        <v/>
      </c>
      <c r="AD210" s="8">
        <f>IF(R210&lt;&gt;"Ready","",IFERROR(IF(N(Q210)&gt;0,MAX(AA210,N(P210))/Q210,""),""))</f>
        <v/>
      </c>
    </row>
    <row r="211">
      <c r="A211" s="6" t="n"/>
      <c r="B211" s="7" t="n"/>
      <c r="C211" s="7" t="n"/>
      <c r="D211" s="7" t="n"/>
      <c r="E211" s="7" t="n"/>
      <c r="F211" s="7" t="n"/>
      <c r="G211" s="7" t="n"/>
      <c r="H211" s="7" t="n"/>
      <c r="I211" s="7" t="n"/>
      <c r="J211" s="7" t="n"/>
      <c r="K211" s="7" t="n"/>
      <c r="L211" s="7" t="n"/>
      <c r="M211" s="7" t="n"/>
      <c r="N211" s="7" t="n"/>
      <c r="O211" s="7" t="n"/>
      <c r="P211" s="7" t="n"/>
      <c r="Q211" s="7" t="n"/>
      <c r="R211" s="8">
        <f>IF(COUNTA(A211:Q211)=0,"",IF(TRIM(A211&amp;"")="","Item required",IFERROR(IF(NOT(AND(COUNT(B211:C211,M211)=3,MIN(B211:C211,M211)&gt;=0,COUNT(N211:Q211)=COUNTA(N211:Q211),MIN(N211:Q211)&gt;=0)),"Enter nonnegative numbers for demand, days and stock",IF(NOT(OR(AND(D211="Entered",COUNT(E211)=1,E211&gt;=0,COUNTA(F211:G211)=0),AND(D211="Statistical",E211="",COUNT(F211:G211)=2,F211&gt;=0,G211&gt;=50,G211&lt;=99.9))),"Choose entered safety OR sigma and service (50-99.9%)",IF(NOT(OR(AND(H211="Entered",COUNT(I211)=1,I211&gt;=0,COUNTA(J211:L211)=0),AND(H211="EOQ",I211="",L211="",COUNT(J211:K211)=2,MIN(J211:K211)&gt;0),AND(H211="Review",COUNT(L211)=1,L211&gt;=0,COUNTA(I211:K211)=0))),"Choose one quantity basis; EOQ costs must be positive",IF(IF(H211="EOQ",IF(B211=0,TRUE,SQRT(2*(B211*365)*J211/K211)&gt;0),TRUE),"Ready","Calculated EOQ outside numeric range; rescale")))),"Check inputs / numeric range")))</f>
        <v/>
      </c>
      <c r="S211" s="8">
        <f>IF(R211&lt;&gt;"Ready","",IFERROR(IF(D211="Statistical",IF(G211=50,0,MAX(0,_xlfn.NORM.S.INV(G211/100))),""),""))</f>
        <v/>
      </c>
      <c r="T211" s="8">
        <f>IF(R211&lt;&gt;"Ready","",IFERROR(IF(D211="Entered",E211,S211*F211*SQRT(C211)),""))</f>
        <v/>
      </c>
      <c r="U211" s="8">
        <f>IF(R211&lt;&gt;"Ready","",IFERROR(B211*365,""))</f>
        <v/>
      </c>
      <c r="V211" s="8">
        <f>IF(R211&lt;&gt;"Ready","",IFERROR(IF(H211="Entered",I211,IF(H211="Review",B211*L211,IF(U211=0,0,SQRT(2*U211*J211/K211)))),""))</f>
        <v/>
      </c>
      <c r="W211" s="8">
        <f>IF(R211&lt;&gt;"Ready","",IFERROR(B211*C211+T211,""))</f>
        <v/>
      </c>
      <c r="X211" s="8">
        <f>IF(R211&lt;&gt;"Ready","",IFERROR(W211+V211,""))</f>
        <v/>
      </c>
      <c r="Y211" s="8">
        <f>IF(R211&lt;&gt;"Ready","",IFERROR(M211+N(N211)-N(O211),""))</f>
        <v/>
      </c>
      <c r="Z211" s="8">
        <f>IF(R211&lt;&gt;"Ready","",IFERROR(IF(OR(Y211&lt;=W211,Y211-W211&lt;=MIN(8.881784197001252E-16*MAX(ABS(Y211),ABS(W211)),1E-9)),"Yes","No"),""))</f>
        <v/>
      </c>
      <c r="AA211" s="8">
        <f>IF(R211&lt;&gt;"Ready","",IFERROR(IF(AND(Z211="Yes",NOT(OR(X211&lt;=Y211,X211-Y211&lt;=MIN(8.881784197001252E-16*MAX(ABS(X211),ABS(Y211)),1E-9)))),MAX(0,X211-Y211),0),""))</f>
        <v/>
      </c>
      <c r="AB211" s="8">
        <f>IF(R211&lt;&gt;"Ready","",IFERROR(IF(AA211&gt;0,IF(N(Q211)&gt;0,IF(ABS(AD211-ROUND(AD211,0))&lt;=MIN(8.881784197001252E-16*AD211,1E-9),ROUND(AD211,0),ROUNDUP(AD211,0))*Q211,MAX(AA211,N(P211))),0),""))</f>
        <v/>
      </c>
      <c r="AC211" s="8">
        <f>IF(R211&lt;&gt;"Ready","",IFERROR(Y211+AB211,""))</f>
        <v/>
      </c>
      <c r="AD211" s="8">
        <f>IF(R211&lt;&gt;"Ready","",IFERROR(IF(N(Q211)&gt;0,MAX(AA211,N(P211))/Q211,""),""))</f>
        <v/>
      </c>
    </row>
    <row r="212">
      <c r="A212" s="6" t="n"/>
      <c r="B212" s="7" t="n"/>
      <c r="C212" s="7" t="n"/>
      <c r="D212" s="7" t="n"/>
      <c r="E212" s="7" t="n"/>
      <c r="F212" s="7" t="n"/>
      <c r="G212" s="7" t="n"/>
      <c r="H212" s="7" t="n"/>
      <c r="I212" s="7" t="n"/>
      <c r="J212" s="7" t="n"/>
      <c r="K212" s="7" t="n"/>
      <c r="L212" s="7" t="n"/>
      <c r="M212" s="7" t="n"/>
      <c r="N212" s="7" t="n"/>
      <c r="O212" s="7" t="n"/>
      <c r="P212" s="7" t="n"/>
      <c r="Q212" s="7" t="n"/>
      <c r="R212" s="8">
        <f>IF(COUNTA(A212:Q212)=0,"",IF(TRIM(A212&amp;"")="","Item required",IFERROR(IF(NOT(AND(COUNT(B212:C212,M212)=3,MIN(B212:C212,M212)&gt;=0,COUNT(N212:Q212)=COUNTA(N212:Q212),MIN(N212:Q212)&gt;=0)),"Enter nonnegative numbers for demand, days and stock",IF(NOT(OR(AND(D212="Entered",COUNT(E212)=1,E212&gt;=0,COUNTA(F212:G212)=0),AND(D212="Statistical",E212="",COUNT(F212:G212)=2,F212&gt;=0,G212&gt;=50,G212&lt;=99.9))),"Choose entered safety OR sigma and service (50-99.9%)",IF(NOT(OR(AND(H212="Entered",COUNT(I212)=1,I212&gt;=0,COUNTA(J212:L212)=0),AND(H212="EOQ",I212="",L212="",COUNT(J212:K212)=2,MIN(J212:K212)&gt;0),AND(H212="Review",COUNT(L212)=1,L212&gt;=0,COUNTA(I212:K212)=0))),"Choose one quantity basis; EOQ costs must be positive",IF(IF(H212="EOQ",IF(B212=0,TRUE,SQRT(2*(B212*365)*J212/K212)&gt;0),TRUE),"Ready","Calculated EOQ outside numeric range; rescale")))),"Check inputs / numeric range")))</f>
        <v/>
      </c>
      <c r="S212" s="8">
        <f>IF(R212&lt;&gt;"Ready","",IFERROR(IF(D212="Statistical",IF(G212=50,0,MAX(0,_xlfn.NORM.S.INV(G212/100))),""),""))</f>
        <v/>
      </c>
      <c r="T212" s="8">
        <f>IF(R212&lt;&gt;"Ready","",IFERROR(IF(D212="Entered",E212,S212*F212*SQRT(C212)),""))</f>
        <v/>
      </c>
      <c r="U212" s="8">
        <f>IF(R212&lt;&gt;"Ready","",IFERROR(B212*365,""))</f>
        <v/>
      </c>
      <c r="V212" s="8">
        <f>IF(R212&lt;&gt;"Ready","",IFERROR(IF(H212="Entered",I212,IF(H212="Review",B212*L212,IF(U212=0,0,SQRT(2*U212*J212/K212)))),""))</f>
        <v/>
      </c>
      <c r="W212" s="8">
        <f>IF(R212&lt;&gt;"Ready","",IFERROR(B212*C212+T212,""))</f>
        <v/>
      </c>
      <c r="X212" s="8">
        <f>IF(R212&lt;&gt;"Ready","",IFERROR(W212+V212,""))</f>
        <v/>
      </c>
      <c r="Y212" s="8">
        <f>IF(R212&lt;&gt;"Ready","",IFERROR(M212+N(N212)-N(O212),""))</f>
        <v/>
      </c>
      <c r="Z212" s="8">
        <f>IF(R212&lt;&gt;"Ready","",IFERROR(IF(OR(Y212&lt;=W212,Y212-W212&lt;=MIN(8.881784197001252E-16*MAX(ABS(Y212),ABS(W212)),1E-9)),"Yes","No"),""))</f>
        <v/>
      </c>
      <c r="AA212" s="8">
        <f>IF(R212&lt;&gt;"Ready","",IFERROR(IF(AND(Z212="Yes",NOT(OR(X212&lt;=Y212,X212-Y212&lt;=MIN(8.881784197001252E-16*MAX(ABS(X212),ABS(Y212)),1E-9)))),MAX(0,X212-Y212),0),""))</f>
        <v/>
      </c>
      <c r="AB212" s="8">
        <f>IF(R212&lt;&gt;"Ready","",IFERROR(IF(AA212&gt;0,IF(N(Q212)&gt;0,IF(ABS(AD212-ROUND(AD212,0))&lt;=MIN(8.881784197001252E-16*AD212,1E-9),ROUND(AD212,0),ROUNDUP(AD212,0))*Q212,MAX(AA212,N(P212))),0),""))</f>
        <v/>
      </c>
      <c r="AC212" s="8">
        <f>IF(R212&lt;&gt;"Ready","",IFERROR(Y212+AB212,""))</f>
        <v/>
      </c>
      <c r="AD212" s="8">
        <f>IF(R212&lt;&gt;"Ready","",IFERROR(IF(N(Q212)&gt;0,MAX(AA212,N(P212))/Q212,""),""))</f>
        <v/>
      </c>
    </row>
    <row r="213">
      <c r="A213" s="6" t="n"/>
      <c r="B213" s="7" t="n"/>
      <c r="C213" s="7" t="n"/>
      <c r="D213" s="7" t="n"/>
      <c r="E213" s="7" t="n"/>
      <c r="F213" s="7" t="n"/>
      <c r="G213" s="7" t="n"/>
      <c r="H213" s="7" t="n"/>
      <c r="I213" s="7" t="n"/>
      <c r="J213" s="7" t="n"/>
      <c r="K213" s="7" t="n"/>
      <c r="L213" s="7" t="n"/>
      <c r="M213" s="7" t="n"/>
      <c r="N213" s="7" t="n"/>
      <c r="O213" s="7" t="n"/>
      <c r="P213" s="7" t="n"/>
      <c r="Q213" s="7" t="n"/>
      <c r="R213" s="8">
        <f>IF(COUNTA(A213:Q213)=0,"",IF(TRIM(A213&amp;"")="","Item required",IFERROR(IF(NOT(AND(COUNT(B213:C213,M213)=3,MIN(B213:C213,M213)&gt;=0,COUNT(N213:Q213)=COUNTA(N213:Q213),MIN(N213:Q213)&gt;=0)),"Enter nonnegative numbers for demand, days and stock",IF(NOT(OR(AND(D213="Entered",COUNT(E213)=1,E213&gt;=0,COUNTA(F213:G213)=0),AND(D213="Statistical",E213="",COUNT(F213:G213)=2,F213&gt;=0,G213&gt;=50,G213&lt;=99.9))),"Choose entered safety OR sigma and service (50-99.9%)",IF(NOT(OR(AND(H213="Entered",COUNT(I213)=1,I213&gt;=0,COUNTA(J213:L213)=0),AND(H213="EOQ",I213="",L213="",COUNT(J213:K213)=2,MIN(J213:K213)&gt;0),AND(H213="Review",COUNT(L213)=1,L213&gt;=0,COUNTA(I213:K213)=0))),"Choose one quantity basis; EOQ costs must be positive",IF(IF(H213="EOQ",IF(B213=0,TRUE,SQRT(2*(B213*365)*J213/K213)&gt;0),TRUE),"Ready","Calculated EOQ outside numeric range; rescale")))),"Check inputs / numeric range")))</f>
        <v/>
      </c>
      <c r="S213" s="8">
        <f>IF(R213&lt;&gt;"Ready","",IFERROR(IF(D213="Statistical",IF(G213=50,0,MAX(0,_xlfn.NORM.S.INV(G213/100))),""),""))</f>
        <v/>
      </c>
      <c r="T213" s="8">
        <f>IF(R213&lt;&gt;"Ready","",IFERROR(IF(D213="Entered",E213,S213*F213*SQRT(C213)),""))</f>
        <v/>
      </c>
      <c r="U213" s="8">
        <f>IF(R213&lt;&gt;"Ready","",IFERROR(B213*365,""))</f>
        <v/>
      </c>
      <c r="V213" s="8">
        <f>IF(R213&lt;&gt;"Ready","",IFERROR(IF(H213="Entered",I213,IF(H213="Review",B213*L213,IF(U213=0,0,SQRT(2*U213*J213/K213)))),""))</f>
        <v/>
      </c>
      <c r="W213" s="8">
        <f>IF(R213&lt;&gt;"Ready","",IFERROR(B213*C213+T213,""))</f>
        <v/>
      </c>
      <c r="X213" s="8">
        <f>IF(R213&lt;&gt;"Ready","",IFERROR(W213+V213,""))</f>
        <v/>
      </c>
      <c r="Y213" s="8">
        <f>IF(R213&lt;&gt;"Ready","",IFERROR(M213+N(N213)-N(O213),""))</f>
        <v/>
      </c>
      <c r="Z213" s="8">
        <f>IF(R213&lt;&gt;"Ready","",IFERROR(IF(OR(Y213&lt;=W213,Y213-W213&lt;=MIN(8.881784197001252E-16*MAX(ABS(Y213),ABS(W213)),1E-9)),"Yes","No"),""))</f>
        <v/>
      </c>
      <c r="AA213" s="8">
        <f>IF(R213&lt;&gt;"Ready","",IFERROR(IF(AND(Z213="Yes",NOT(OR(X213&lt;=Y213,X213-Y213&lt;=MIN(8.881784197001252E-16*MAX(ABS(X213),ABS(Y213)),1E-9)))),MAX(0,X213-Y213),0),""))</f>
        <v/>
      </c>
      <c r="AB213" s="8">
        <f>IF(R213&lt;&gt;"Ready","",IFERROR(IF(AA213&gt;0,IF(N(Q213)&gt;0,IF(ABS(AD213-ROUND(AD213,0))&lt;=MIN(8.881784197001252E-16*AD213,1E-9),ROUND(AD213,0),ROUNDUP(AD213,0))*Q213,MAX(AA213,N(P213))),0),""))</f>
        <v/>
      </c>
      <c r="AC213" s="8">
        <f>IF(R213&lt;&gt;"Ready","",IFERROR(Y213+AB213,""))</f>
        <v/>
      </c>
      <c r="AD213" s="8">
        <f>IF(R213&lt;&gt;"Ready","",IFERROR(IF(N(Q213)&gt;0,MAX(AA213,N(P213))/Q213,""),""))</f>
        <v/>
      </c>
    </row>
    <row r="214">
      <c r="A214" s="6" t="n"/>
      <c r="B214" s="7" t="n"/>
      <c r="C214" s="7" t="n"/>
      <c r="D214" s="7" t="n"/>
      <c r="E214" s="7" t="n"/>
      <c r="F214" s="7" t="n"/>
      <c r="G214" s="7" t="n"/>
      <c r="H214" s="7" t="n"/>
      <c r="I214" s="7" t="n"/>
      <c r="J214" s="7" t="n"/>
      <c r="K214" s="7" t="n"/>
      <c r="L214" s="7" t="n"/>
      <c r="M214" s="7" t="n"/>
      <c r="N214" s="7" t="n"/>
      <c r="O214" s="7" t="n"/>
      <c r="P214" s="7" t="n"/>
      <c r="Q214" s="7" t="n"/>
      <c r="R214" s="8">
        <f>IF(COUNTA(A214:Q214)=0,"",IF(TRIM(A214&amp;"")="","Item required",IFERROR(IF(NOT(AND(COUNT(B214:C214,M214)=3,MIN(B214:C214,M214)&gt;=0,COUNT(N214:Q214)=COUNTA(N214:Q214),MIN(N214:Q214)&gt;=0)),"Enter nonnegative numbers for demand, days and stock",IF(NOT(OR(AND(D214="Entered",COUNT(E214)=1,E214&gt;=0,COUNTA(F214:G214)=0),AND(D214="Statistical",E214="",COUNT(F214:G214)=2,F214&gt;=0,G214&gt;=50,G214&lt;=99.9))),"Choose entered safety OR sigma and service (50-99.9%)",IF(NOT(OR(AND(H214="Entered",COUNT(I214)=1,I214&gt;=0,COUNTA(J214:L214)=0),AND(H214="EOQ",I214="",L214="",COUNT(J214:K214)=2,MIN(J214:K214)&gt;0),AND(H214="Review",COUNT(L214)=1,L214&gt;=0,COUNTA(I214:K214)=0))),"Choose one quantity basis; EOQ costs must be positive",IF(IF(H214="EOQ",IF(B214=0,TRUE,SQRT(2*(B214*365)*J214/K214)&gt;0),TRUE),"Ready","Calculated EOQ outside numeric range; rescale")))),"Check inputs / numeric range")))</f>
        <v/>
      </c>
      <c r="S214" s="8">
        <f>IF(R214&lt;&gt;"Ready","",IFERROR(IF(D214="Statistical",IF(G214=50,0,MAX(0,_xlfn.NORM.S.INV(G214/100))),""),""))</f>
        <v/>
      </c>
      <c r="T214" s="8">
        <f>IF(R214&lt;&gt;"Ready","",IFERROR(IF(D214="Entered",E214,S214*F214*SQRT(C214)),""))</f>
        <v/>
      </c>
      <c r="U214" s="8">
        <f>IF(R214&lt;&gt;"Ready","",IFERROR(B214*365,""))</f>
        <v/>
      </c>
      <c r="V214" s="8">
        <f>IF(R214&lt;&gt;"Ready","",IFERROR(IF(H214="Entered",I214,IF(H214="Review",B214*L214,IF(U214=0,0,SQRT(2*U214*J214/K214)))),""))</f>
        <v/>
      </c>
      <c r="W214" s="8">
        <f>IF(R214&lt;&gt;"Ready","",IFERROR(B214*C214+T214,""))</f>
        <v/>
      </c>
      <c r="X214" s="8">
        <f>IF(R214&lt;&gt;"Ready","",IFERROR(W214+V214,""))</f>
        <v/>
      </c>
      <c r="Y214" s="8">
        <f>IF(R214&lt;&gt;"Ready","",IFERROR(M214+N(N214)-N(O214),""))</f>
        <v/>
      </c>
      <c r="Z214" s="8">
        <f>IF(R214&lt;&gt;"Ready","",IFERROR(IF(OR(Y214&lt;=W214,Y214-W214&lt;=MIN(8.881784197001252E-16*MAX(ABS(Y214),ABS(W214)),1E-9)),"Yes","No"),""))</f>
        <v/>
      </c>
      <c r="AA214" s="8">
        <f>IF(R214&lt;&gt;"Ready","",IFERROR(IF(AND(Z214="Yes",NOT(OR(X214&lt;=Y214,X214-Y214&lt;=MIN(8.881784197001252E-16*MAX(ABS(X214),ABS(Y214)),1E-9)))),MAX(0,X214-Y214),0),""))</f>
        <v/>
      </c>
      <c r="AB214" s="8">
        <f>IF(R214&lt;&gt;"Ready","",IFERROR(IF(AA214&gt;0,IF(N(Q214)&gt;0,IF(ABS(AD214-ROUND(AD214,0))&lt;=MIN(8.881784197001252E-16*AD214,1E-9),ROUND(AD214,0),ROUNDUP(AD214,0))*Q214,MAX(AA214,N(P214))),0),""))</f>
        <v/>
      </c>
      <c r="AC214" s="8">
        <f>IF(R214&lt;&gt;"Ready","",IFERROR(Y214+AB214,""))</f>
        <v/>
      </c>
      <c r="AD214" s="8">
        <f>IF(R214&lt;&gt;"Ready","",IFERROR(IF(N(Q214)&gt;0,MAX(AA214,N(P214))/Q214,""),""))</f>
        <v/>
      </c>
    </row>
    <row r="215">
      <c r="A215" s="6" t="n"/>
      <c r="B215" s="7" t="n"/>
      <c r="C215" s="7" t="n"/>
      <c r="D215" s="7" t="n"/>
      <c r="E215" s="7" t="n"/>
      <c r="F215" s="7" t="n"/>
      <c r="G215" s="7" t="n"/>
      <c r="H215" s="7" t="n"/>
      <c r="I215" s="7" t="n"/>
      <c r="J215" s="7" t="n"/>
      <c r="K215" s="7" t="n"/>
      <c r="L215" s="7" t="n"/>
      <c r="M215" s="7" t="n"/>
      <c r="N215" s="7" t="n"/>
      <c r="O215" s="7" t="n"/>
      <c r="P215" s="7" t="n"/>
      <c r="Q215" s="7" t="n"/>
      <c r="R215" s="8">
        <f>IF(COUNTA(A215:Q215)=0,"",IF(TRIM(A215&amp;"")="","Item required",IFERROR(IF(NOT(AND(COUNT(B215:C215,M215)=3,MIN(B215:C215,M215)&gt;=0,COUNT(N215:Q215)=COUNTA(N215:Q215),MIN(N215:Q215)&gt;=0)),"Enter nonnegative numbers for demand, days and stock",IF(NOT(OR(AND(D215="Entered",COUNT(E215)=1,E215&gt;=0,COUNTA(F215:G215)=0),AND(D215="Statistical",E215="",COUNT(F215:G215)=2,F215&gt;=0,G215&gt;=50,G215&lt;=99.9))),"Choose entered safety OR sigma and service (50-99.9%)",IF(NOT(OR(AND(H215="Entered",COUNT(I215)=1,I215&gt;=0,COUNTA(J215:L215)=0),AND(H215="EOQ",I215="",L215="",COUNT(J215:K215)=2,MIN(J215:K215)&gt;0),AND(H215="Review",COUNT(L215)=1,L215&gt;=0,COUNTA(I215:K215)=0))),"Choose one quantity basis; EOQ costs must be positive",IF(IF(H215="EOQ",IF(B215=0,TRUE,SQRT(2*(B215*365)*J215/K215)&gt;0),TRUE),"Ready","Calculated EOQ outside numeric range; rescale")))),"Check inputs / numeric range")))</f>
        <v/>
      </c>
      <c r="S215" s="8">
        <f>IF(R215&lt;&gt;"Ready","",IFERROR(IF(D215="Statistical",IF(G215=50,0,MAX(0,_xlfn.NORM.S.INV(G215/100))),""),""))</f>
        <v/>
      </c>
      <c r="T215" s="8">
        <f>IF(R215&lt;&gt;"Ready","",IFERROR(IF(D215="Entered",E215,S215*F215*SQRT(C215)),""))</f>
        <v/>
      </c>
      <c r="U215" s="8">
        <f>IF(R215&lt;&gt;"Ready","",IFERROR(B215*365,""))</f>
        <v/>
      </c>
      <c r="V215" s="8">
        <f>IF(R215&lt;&gt;"Ready","",IFERROR(IF(H215="Entered",I215,IF(H215="Review",B215*L215,IF(U215=0,0,SQRT(2*U215*J215/K215)))),""))</f>
        <v/>
      </c>
      <c r="W215" s="8">
        <f>IF(R215&lt;&gt;"Ready","",IFERROR(B215*C215+T215,""))</f>
        <v/>
      </c>
      <c r="X215" s="8">
        <f>IF(R215&lt;&gt;"Ready","",IFERROR(W215+V215,""))</f>
        <v/>
      </c>
      <c r="Y215" s="8">
        <f>IF(R215&lt;&gt;"Ready","",IFERROR(M215+N(N215)-N(O215),""))</f>
        <v/>
      </c>
      <c r="Z215" s="8">
        <f>IF(R215&lt;&gt;"Ready","",IFERROR(IF(OR(Y215&lt;=W215,Y215-W215&lt;=MIN(8.881784197001252E-16*MAX(ABS(Y215),ABS(W215)),1E-9)),"Yes","No"),""))</f>
        <v/>
      </c>
      <c r="AA215" s="8">
        <f>IF(R215&lt;&gt;"Ready","",IFERROR(IF(AND(Z215="Yes",NOT(OR(X215&lt;=Y215,X215-Y215&lt;=MIN(8.881784197001252E-16*MAX(ABS(X215),ABS(Y215)),1E-9)))),MAX(0,X215-Y215),0),""))</f>
        <v/>
      </c>
      <c r="AB215" s="8">
        <f>IF(R215&lt;&gt;"Ready","",IFERROR(IF(AA215&gt;0,IF(N(Q215)&gt;0,IF(ABS(AD215-ROUND(AD215,0))&lt;=MIN(8.881784197001252E-16*AD215,1E-9),ROUND(AD215,0),ROUNDUP(AD215,0))*Q215,MAX(AA215,N(P215))),0),""))</f>
        <v/>
      </c>
      <c r="AC215" s="8">
        <f>IF(R215&lt;&gt;"Ready","",IFERROR(Y215+AB215,""))</f>
        <v/>
      </c>
      <c r="AD215" s="8">
        <f>IF(R215&lt;&gt;"Ready","",IFERROR(IF(N(Q215)&gt;0,MAX(AA215,N(P215))/Q215,""),""))</f>
        <v/>
      </c>
    </row>
    <row r="216">
      <c r="A216" s="6" t="n"/>
      <c r="B216" s="7" t="n"/>
      <c r="C216" s="7" t="n"/>
      <c r="D216" s="7" t="n"/>
      <c r="E216" s="7" t="n"/>
      <c r="F216" s="7" t="n"/>
      <c r="G216" s="7" t="n"/>
      <c r="H216" s="7" t="n"/>
      <c r="I216" s="7" t="n"/>
      <c r="J216" s="7" t="n"/>
      <c r="K216" s="7" t="n"/>
      <c r="L216" s="7" t="n"/>
      <c r="M216" s="7" t="n"/>
      <c r="N216" s="7" t="n"/>
      <c r="O216" s="7" t="n"/>
      <c r="P216" s="7" t="n"/>
      <c r="Q216" s="7" t="n"/>
      <c r="R216" s="8">
        <f>IF(COUNTA(A216:Q216)=0,"",IF(TRIM(A216&amp;"")="","Item required",IFERROR(IF(NOT(AND(COUNT(B216:C216,M216)=3,MIN(B216:C216,M216)&gt;=0,COUNT(N216:Q216)=COUNTA(N216:Q216),MIN(N216:Q216)&gt;=0)),"Enter nonnegative numbers for demand, days and stock",IF(NOT(OR(AND(D216="Entered",COUNT(E216)=1,E216&gt;=0,COUNTA(F216:G216)=0),AND(D216="Statistical",E216="",COUNT(F216:G216)=2,F216&gt;=0,G216&gt;=50,G216&lt;=99.9))),"Choose entered safety OR sigma and service (50-99.9%)",IF(NOT(OR(AND(H216="Entered",COUNT(I216)=1,I216&gt;=0,COUNTA(J216:L216)=0),AND(H216="EOQ",I216="",L216="",COUNT(J216:K216)=2,MIN(J216:K216)&gt;0),AND(H216="Review",COUNT(L216)=1,L216&gt;=0,COUNTA(I216:K216)=0))),"Choose one quantity basis; EOQ costs must be positive",IF(IF(H216="EOQ",IF(B216=0,TRUE,SQRT(2*(B216*365)*J216/K216)&gt;0),TRUE),"Ready","Calculated EOQ outside numeric range; rescale")))),"Check inputs / numeric range")))</f>
        <v/>
      </c>
      <c r="S216" s="8">
        <f>IF(R216&lt;&gt;"Ready","",IFERROR(IF(D216="Statistical",IF(G216=50,0,MAX(0,_xlfn.NORM.S.INV(G216/100))),""),""))</f>
        <v/>
      </c>
      <c r="T216" s="8">
        <f>IF(R216&lt;&gt;"Ready","",IFERROR(IF(D216="Entered",E216,S216*F216*SQRT(C216)),""))</f>
        <v/>
      </c>
      <c r="U216" s="8">
        <f>IF(R216&lt;&gt;"Ready","",IFERROR(B216*365,""))</f>
        <v/>
      </c>
      <c r="V216" s="8">
        <f>IF(R216&lt;&gt;"Ready","",IFERROR(IF(H216="Entered",I216,IF(H216="Review",B216*L216,IF(U216=0,0,SQRT(2*U216*J216/K216)))),""))</f>
        <v/>
      </c>
      <c r="W216" s="8">
        <f>IF(R216&lt;&gt;"Ready","",IFERROR(B216*C216+T216,""))</f>
        <v/>
      </c>
      <c r="X216" s="8">
        <f>IF(R216&lt;&gt;"Ready","",IFERROR(W216+V216,""))</f>
        <v/>
      </c>
      <c r="Y216" s="8">
        <f>IF(R216&lt;&gt;"Ready","",IFERROR(M216+N(N216)-N(O216),""))</f>
        <v/>
      </c>
      <c r="Z216" s="8">
        <f>IF(R216&lt;&gt;"Ready","",IFERROR(IF(OR(Y216&lt;=W216,Y216-W216&lt;=MIN(8.881784197001252E-16*MAX(ABS(Y216),ABS(W216)),1E-9)),"Yes","No"),""))</f>
        <v/>
      </c>
      <c r="AA216" s="8">
        <f>IF(R216&lt;&gt;"Ready","",IFERROR(IF(AND(Z216="Yes",NOT(OR(X216&lt;=Y216,X216-Y216&lt;=MIN(8.881784197001252E-16*MAX(ABS(X216),ABS(Y216)),1E-9)))),MAX(0,X216-Y216),0),""))</f>
        <v/>
      </c>
      <c r="AB216" s="8">
        <f>IF(R216&lt;&gt;"Ready","",IFERROR(IF(AA216&gt;0,IF(N(Q216)&gt;0,IF(ABS(AD216-ROUND(AD216,0))&lt;=MIN(8.881784197001252E-16*AD216,1E-9),ROUND(AD216,0),ROUNDUP(AD216,0))*Q216,MAX(AA216,N(P216))),0),""))</f>
        <v/>
      </c>
      <c r="AC216" s="8">
        <f>IF(R216&lt;&gt;"Ready","",IFERROR(Y216+AB216,""))</f>
        <v/>
      </c>
      <c r="AD216" s="8">
        <f>IF(R216&lt;&gt;"Ready","",IFERROR(IF(N(Q216)&gt;0,MAX(AA216,N(P216))/Q216,""),""))</f>
        <v/>
      </c>
    </row>
    <row r="217">
      <c r="A217" s="6" t="n"/>
      <c r="B217" s="7" t="n"/>
      <c r="C217" s="7" t="n"/>
      <c r="D217" s="7" t="n"/>
      <c r="E217" s="7" t="n"/>
      <c r="F217" s="7" t="n"/>
      <c r="G217" s="7" t="n"/>
      <c r="H217" s="7" t="n"/>
      <c r="I217" s="7" t="n"/>
      <c r="J217" s="7" t="n"/>
      <c r="K217" s="7" t="n"/>
      <c r="L217" s="7" t="n"/>
      <c r="M217" s="7" t="n"/>
      <c r="N217" s="7" t="n"/>
      <c r="O217" s="7" t="n"/>
      <c r="P217" s="7" t="n"/>
      <c r="Q217" s="7" t="n"/>
      <c r="R217" s="8">
        <f>IF(COUNTA(A217:Q217)=0,"",IF(TRIM(A217&amp;"")="","Item required",IFERROR(IF(NOT(AND(COUNT(B217:C217,M217)=3,MIN(B217:C217,M217)&gt;=0,COUNT(N217:Q217)=COUNTA(N217:Q217),MIN(N217:Q217)&gt;=0)),"Enter nonnegative numbers for demand, days and stock",IF(NOT(OR(AND(D217="Entered",COUNT(E217)=1,E217&gt;=0,COUNTA(F217:G217)=0),AND(D217="Statistical",E217="",COUNT(F217:G217)=2,F217&gt;=0,G217&gt;=50,G217&lt;=99.9))),"Choose entered safety OR sigma and service (50-99.9%)",IF(NOT(OR(AND(H217="Entered",COUNT(I217)=1,I217&gt;=0,COUNTA(J217:L217)=0),AND(H217="EOQ",I217="",L217="",COUNT(J217:K217)=2,MIN(J217:K217)&gt;0),AND(H217="Review",COUNT(L217)=1,L217&gt;=0,COUNTA(I217:K217)=0))),"Choose one quantity basis; EOQ costs must be positive",IF(IF(H217="EOQ",IF(B217=0,TRUE,SQRT(2*(B217*365)*J217/K217)&gt;0),TRUE),"Ready","Calculated EOQ outside numeric range; rescale")))),"Check inputs / numeric range")))</f>
        <v/>
      </c>
      <c r="S217" s="8">
        <f>IF(R217&lt;&gt;"Ready","",IFERROR(IF(D217="Statistical",IF(G217=50,0,MAX(0,_xlfn.NORM.S.INV(G217/100))),""),""))</f>
        <v/>
      </c>
      <c r="T217" s="8">
        <f>IF(R217&lt;&gt;"Ready","",IFERROR(IF(D217="Entered",E217,S217*F217*SQRT(C217)),""))</f>
        <v/>
      </c>
      <c r="U217" s="8">
        <f>IF(R217&lt;&gt;"Ready","",IFERROR(B217*365,""))</f>
        <v/>
      </c>
      <c r="V217" s="8">
        <f>IF(R217&lt;&gt;"Ready","",IFERROR(IF(H217="Entered",I217,IF(H217="Review",B217*L217,IF(U217=0,0,SQRT(2*U217*J217/K217)))),""))</f>
        <v/>
      </c>
      <c r="W217" s="8">
        <f>IF(R217&lt;&gt;"Ready","",IFERROR(B217*C217+T217,""))</f>
        <v/>
      </c>
      <c r="X217" s="8">
        <f>IF(R217&lt;&gt;"Ready","",IFERROR(W217+V217,""))</f>
        <v/>
      </c>
      <c r="Y217" s="8">
        <f>IF(R217&lt;&gt;"Ready","",IFERROR(M217+N(N217)-N(O217),""))</f>
        <v/>
      </c>
      <c r="Z217" s="8">
        <f>IF(R217&lt;&gt;"Ready","",IFERROR(IF(OR(Y217&lt;=W217,Y217-W217&lt;=MIN(8.881784197001252E-16*MAX(ABS(Y217),ABS(W217)),1E-9)),"Yes","No"),""))</f>
        <v/>
      </c>
      <c r="AA217" s="8">
        <f>IF(R217&lt;&gt;"Ready","",IFERROR(IF(AND(Z217="Yes",NOT(OR(X217&lt;=Y217,X217-Y217&lt;=MIN(8.881784197001252E-16*MAX(ABS(X217),ABS(Y217)),1E-9)))),MAX(0,X217-Y217),0),""))</f>
        <v/>
      </c>
      <c r="AB217" s="8">
        <f>IF(R217&lt;&gt;"Ready","",IFERROR(IF(AA217&gt;0,IF(N(Q217)&gt;0,IF(ABS(AD217-ROUND(AD217,0))&lt;=MIN(8.881784197001252E-16*AD217,1E-9),ROUND(AD217,0),ROUNDUP(AD217,0))*Q217,MAX(AA217,N(P217))),0),""))</f>
        <v/>
      </c>
      <c r="AC217" s="8">
        <f>IF(R217&lt;&gt;"Ready","",IFERROR(Y217+AB217,""))</f>
        <v/>
      </c>
      <c r="AD217" s="8">
        <f>IF(R217&lt;&gt;"Ready","",IFERROR(IF(N(Q217)&gt;0,MAX(AA217,N(P217))/Q217,""),""))</f>
        <v/>
      </c>
    </row>
    <row r="218">
      <c r="A218" s="6" t="n"/>
      <c r="B218" s="7" t="n"/>
      <c r="C218" s="7" t="n"/>
      <c r="D218" s="7" t="n"/>
      <c r="E218" s="7" t="n"/>
      <c r="F218" s="7" t="n"/>
      <c r="G218" s="7" t="n"/>
      <c r="H218" s="7" t="n"/>
      <c r="I218" s="7" t="n"/>
      <c r="J218" s="7" t="n"/>
      <c r="K218" s="7" t="n"/>
      <c r="L218" s="7" t="n"/>
      <c r="M218" s="7" t="n"/>
      <c r="N218" s="7" t="n"/>
      <c r="O218" s="7" t="n"/>
      <c r="P218" s="7" t="n"/>
      <c r="Q218" s="7" t="n"/>
      <c r="R218" s="8">
        <f>IF(COUNTA(A218:Q218)=0,"",IF(TRIM(A218&amp;"")="","Item required",IFERROR(IF(NOT(AND(COUNT(B218:C218,M218)=3,MIN(B218:C218,M218)&gt;=0,COUNT(N218:Q218)=COUNTA(N218:Q218),MIN(N218:Q218)&gt;=0)),"Enter nonnegative numbers for demand, days and stock",IF(NOT(OR(AND(D218="Entered",COUNT(E218)=1,E218&gt;=0,COUNTA(F218:G218)=0),AND(D218="Statistical",E218="",COUNT(F218:G218)=2,F218&gt;=0,G218&gt;=50,G218&lt;=99.9))),"Choose entered safety OR sigma and service (50-99.9%)",IF(NOT(OR(AND(H218="Entered",COUNT(I218)=1,I218&gt;=0,COUNTA(J218:L218)=0),AND(H218="EOQ",I218="",L218="",COUNT(J218:K218)=2,MIN(J218:K218)&gt;0),AND(H218="Review",COUNT(L218)=1,L218&gt;=0,COUNTA(I218:K218)=0))),"Choose one quantity basis; EOQ costs must be positive",IF(IF(H218="EOQ",IF(B218=0,TRUE,SQRT(2*(B218*365)*J218/K218)&gt;0),TRUE),"Ready","Calculated EOQ outside numeric range; rescale")))),"Check inputs / numeric range")))</f>
        <v/>
      </c>
      <c r="S218" s="8">
        <f>IF(R218&lt;&gt;"Ready","",IFERROR(IF(D218="Statistical",IF(G218=50,0,MAX(0,_xlfn.NORM.S.INV(G218/100))),""),""))</f>
        <v/>
      </c>
      <c r="T218" s="8">
        <f>IF(R218&lt;&gt;"Ready","",IFERROR(IF(D218="Entered",E218,S218*F218*SQRT(C218)),""))</f>
        <v/>
      </c>
      <c r="U218" s="8">
        <f>IF(R218&lt;&gt;"Ready","",IFERROR(B218*365,""))</f>
        <v/>
      </c>
      <c r="V218" s="8">
        <f>IF(R218&lt;&gt;"Ready","",IFERROR(IF(H218="Entered",I218,IF(H218="Review",B218*L218,IF(U218=0,0,SQRT(2*U218*J218/K218)))),""))</f>
        <v/>
      </c>
      <c r="W218" s="8">
        <f>IF(R218&lt;&gt;"Ready","",IFERROR(B218*C218+T218,""))</f>
        <v/>
      </c>
      <c r="X218" s="8">
        <f>IF(R218&lt;&gt;"Ready","",IFERROR(W218+V218,""))</f>
        <v/>
      </c>
      <c r="Y218" s="8">
        <f>IF(R218&lt;&gt;"Ready","",IFERROR(M218+N(N218)-N(O218),""))</f>
        <v/>
      </c>
      <c r="Z218" s="8">
        <f>IF(R218&lt;&gt;"Ready","",IFERROR(IF(OR(Y218&lt;=W218,Y218-W218&lt;=MIN(8.881784197001252E-16*MAX(ABS(Y218),ABS(W218)),1E-9)),"Yes","No"),""))</f>
        <v/>
      </c>
      <c r="AA218" s="8">
        <f>IF(R218&lt;&gt;"Ready","",IFERROR(IF(AND(Z218="Yes",NOT(OR(X218&lt;=Y218,X218-Y218&lt;=MIN(8.881784197001252E-16*MAX(ABS(X218),ABS(Y218)),1E-9)))),MAX(0,X218-Y218),0),""))</f>
        <v/>
      </c>
      <c r="AB218" s="8">
        <f>IF(R218&lt;&gt;"Ready","",IFERROR(IF(AA218&gt;0,IF(N(Q218)&gt;0,IF(ABS(AD218-ROUND(AD218,0))&lt;=MIN(8.881784197001252E-16*AD218,1E-9),ROUND(AD218,0),ROUNDUP(AD218,0))*Q218,MAX(AA218,N(P218))),0),""))</f>
        <v/>
      </c>
      <c r="AC218" s="8">
        <f>IF(R218&lt;&gt;"Ready","",IFERROR(Y218+AB218,""))</f>
        <v/>
      </c>
      <c r="AD218" s="8">
        <f>IF(R218&lt;&gt;"Ready","",IFERROR(IF(N(Q218)&gt;0,MAX(AA218,N(P218))/Q218,""),""))</f>
        <v/>
      </c>
    </row>
    <row r="219">
      <c r="A219" s="6" t="n"/>
      <c r="B219" s="7" t="n"/>
      <c r="C219" s="7" t="n"/>
      <c r="D219" s="7" t="n"/>
      <c r="E219" s="7" t="n"/>
      <c r="F219" s="7" t="n"/>
      <c r="G219" s="7" t="n"/>
      <c r="H219" s="7" t="n"/>
      <c r="I219" s="7" t="n"/>
      <c r="J219" s="7" t="n"/>
      <c r="K219" s="7" t="n"/>
      <c r="L219" s="7" t="n"/>
      <c r="M219" s="7" t="n"/>
      <c r="N219" s="7" t="n"/>
      <c r="O219" s="7" t="n"/>
      <c r="P219" s="7" t="n"/>
      <c r="Q219" s="7" t="n"/>
      <c r="R219" s="8">
        <f>IF(COUNTA(A219:Q219)=0,"",IF(TRIM(A219&amp;"")="","Item required",IFERROR(IF(NOT(AND(COUNT(B219:C219,M219)=3,MIN(B219:C219,M219)&gt;=0,COUNT(N219:Q219)=COUNTA(N219:Q219),MIN(N219:Q219)&gt;=0)),"Enter nonnegative numbers for demand, days and stock",IF(NOT(OR(AND(D219="Entered",COUNT(E219)=1,E219&gt;=0,COUNTA(F219:G219)=0),AND(D219="Statistical",E219="",COUNT(F219:G219)=2,F219&gt;=0,G219&gt;=50,G219&lt;=99.9))),"Choose entered safety OR sigma and service (50-99.9%)",IF(NOT(OR(AND(H219="Entered",COUNT(I219)=1,I219&gt;=0,COUNTA(J219:L219)=0),AND(H219="EOQ",I219="",L219="",COUNT(J219:K219)=2,MIN(J219:K219)&gt;0),AND(H219="Review",COUNT(L219)=1,L219&gt;=0,COUNTA(I219:K219)=0))),"Choose one quantity basis; EOQ costs must be positive",IF(IF(H219="EOQ",IF(B219=0,TRUE,SQRT(2*(B219*365)*J219/K219)&gt;0),TRUE),"Ready","Calculated EOQ outside numeric range; rescale")))),"Check inputs / numeric range")))</f>
        <v/>
      </c>
      <c r="S219" s="8">
        <f>IF(R219&lt;&gt;"Ready","",IFERROR(IF(D219="Statistical",IF(G219=50,0,MAX(0,_xlfn.NORM.S.INV(G219/100))),""),""))</f>
        <v/>
      </c>
      <c r="T219" s="8">
        <f>IF(R219&lt;&gt;"Ready","",IFERROR(IF(D219="Entered",E219,S219*F219*SQRT(C219)),""))</f>
        <v/>
      </c>
      <c r="U219" s="8">
        <f>IF(R219&lt;&gt;"Ready","",IFERROR(B219*365,""))</f>
        <v/>
      </c>
      <c r="V219" s="8">
        <f>IF(R219&lt;&gt;"Ready","",IFERROR(IF(H219="Entered",I219,IF(H219="Review",B219*L219,IF(U219=0,0,SQRT(2*U219*J219/K219)))),""))</f>
        <v/>
      </c>
      <c r="W219" s="8">
        <f>IF(R219&lt;&gt;"Ready","",IFERROR(B219*C219+T219,""))</f>
        <v/>
      </c>
      <c r="X219" s="8">
        <f>IF(R219&lt;&gt;"Ready","",IFERROR(W219+V219,""))</f>
        <v/>
      </c>
      <c r="Y219" s="8">
        <f>IF(R219&lt;&gt;"Ready","",IFERROR(M219+N(N219)-N(O219),""))</f>
        <v/>
      </c>
      <c r="Z219" s="8">
        <f>IF(R219&lt;&gt;"Ready","",IFERROR(IF(OR(Y219&lt;=W219,Y219-W219&lt;=MIN(8.881784197001252E-16*MAX(ABS(Y219),ABS(W219)),1E-9)),"Yes","No"),""))</f>
        <v/>
      </c>
      <c r="AA219" s="8">
        <f>IF(R219&lt;&gt;"Ready","",IFERROR(IF(AND(Z219="Yes",NOT(OR(X219&lt;=Y219,X219-Y219&lt;=MIN(8.881784197001252E-16*MAX(ABS(X219),ABS(Y219)),1E-9)))),MAX(0,X219-Y219),0),""))</f>
        <v/>
      </c>
      <c r="AB219" s="8">
        <f>IF(R219&lt;&gt;"Ready","",IFERROR(IF(AA219&gt;0,IF(N(Q219)&gt;0,IF(ABS(AD219-ROUND(AD219,0))&lt;=MIN(8.881784197001252E-16*AD219,1E-9),ROUND(AD219,0),ROUNDUP(AD219,0))*Q219,MAX(AA219,N(P219))),0),""))</f>
        <v/>
      </c>
      <c r="AC219" s="8">
        <f>IF(R219&lt;&gt;"Ready","",IFERROR(Y219+AB219,""))</f>
        <v/>
      </c>
      <c r="AD219" s="8">
        <f>IF(R219&lt;&gt;"Ready","",IFERROR(IF(N(Q219)&gt;0,MAX(AA219,N(P219))/Q219,""),""))</f>
        <v/>
      </c>
    </row>
    <row r="220">
      <c r="A220" s="6" t="n"/>
      <c r="B220" s="7" t="n"/>
      <c r="C220" s="7" t="n"/>
      <c r="D220" s="7" t="n"/>
      <c r="E220" s="7" t="n"/>
      <c r="F220" s="7" t="n"/>
      <c r="G220" s="7" t="n"/>
      <c r="H220" s="7" t="n"/>
      <c r="I220" s="7" t="n"/>
      <c r="J220" s="7" t="n"/>
      <c r="K220" s="7" t="n"/>
      <c r="L220" s="7" t="n"/>
      <c r="M220" s="7" t="n"/>
      <c r="N220" s="7" t="n"/>
      <c r="O220" s="7" t="n"/>
      <c r="P220" s="7" t="n"/>
      <c r="Q220" s="7" t="n"/>
      <c r="R220" s="8">
        <f>IF(COUNTA(A220:Q220)=0,"",IF(TRIM(A220&amp;"")="","Item required",IFERROR(IF(NOT(AND(COUNT(B220:C220,M220)=3,MIN(B220:C220,M220)&gt;=0,COUNT(N220:Q220)=COUNTA(N220:Q220),MIN(N220:Q220)&gt;=0)),"Enter nonnegative numbers for demand, days and stock",IF(NOT(OR(AND(D220="Entered",COUNT(E220)=1,E220&gt;=0,COUNTA(F220:G220)=0),AND(D220="Statistical",E220="",COUNT(F220:G220)=2,F220&gt;=0,G220&gt;=50,G220&lt;=99.9))),"Choose entered safety OR sigma and service (50-99.9%)",IF(NOT(OR(AND(H220="Entered",COUNT(I220)=1,I220&gt;=0,COUNTA(J220:L220)=0),AND(H220="EOQ",I220="",L220="",COUNT(J220:K220)=2,MIN(J220:K220)&gt;0),AND(H220="Review",COUNT(L220)=1,L220&gt;=0,COUNTA(I220:K220)=0))),"Choose one quantity basis; EOQ costs must be positive",IF(IF(H220="EOQ",IF(B220=0,TRUE,SQRT(2*(B220*365)*J220/K220)&gt;0),TRUE),"Ready","Calculated EOQ outside numeric range; rescale")))),"Check inputs / numeric range")))</f>
        <v/>
      </c>
      <c r="S220" s="8">
        <f>IF(R220&lt;&gt;"Ready","",IFERROR(IF(D220="Statistical",IF(G220=50,0,MAX(0,_xlfn.NORM.S.INV(G220/100))),""),""))</f>
        <v/>
      </c>
      <c r="T220" s="8">
        <f>IF(R220&lt;&gt;"Ready","",IFERROR(IF(D220="Entered",E220,S220*F220*SQRT(C220)),""))</f>
        <v/>
      </c>
      <c r="U220" s="8">
        <f>IF(R220&lt;&gt;"Ready","",IFERROR(B220*365,""))</f>
        <v/>
      </c>
      <c r="V220" s="8">
        <f>IF(R220&lt;&gt;"Ready","",IFERROR(IF(H220="Entered",I220,IF(H220="Review",B220*L220,IF(U220=0,0,SQRT(2*U220*J220/K220)))),""))</f>
        <v/>
      </c>
      <c r="W220" s="8">
        <f>IF(R220&lt;&gt;"Ready","",IFERROR(B220*C220+T220,""))</f>
        <v/>
      </c>
      <c r="X220" s="8">
        <f>IF(R220&lt;&gt;"Ready","",IFERROR(W220+V220,""))</f>
        <v/>
      </c>
      <c r="Y220" s="8">
        <f>IF(R220&lt;&gt;"Ready","",IFERROR(M220+N(N220)-N(O220),""))</f>
        <v/>
      </c>
      <c r="Z220" s="8">
        <f>IF(R220&lt;&gt;"Ready","",IFERROR(IF(OR(Y220&lt;=W220,Y220-W220&lt;=MIN(8.881784197001252E-16*MAX(ABS(Y220),ABS(W220)),1E-9)),"Yes","No"),""))</f>
        <v/>
      </c>
      <c r="AA220" s="8">
        <f>IF(R220&lt;&gt;"Ready","",IFERROR(IF(AND(Z220="Yes",NOT(OR(X220&lt;=Y220,X220-Y220&lt;=MIN(8.881784197001252E-16*MAX(ABS(X220),ABS(Y220)),1E-9)))),MAX(0,X220-Y220),0),""))</f>
        <v/>
      </c>
      <c r="AB220" s="8">
        <f>IF(R220&lt;&gt;"Ready","",IFERROR(IF(AA220&gt;0,IF(N(Q220)&gt;0,IF(ABS(AD220-ROUND(AD220,0))&lt;=MIN(8.881784197001252E-16*AD220,1E-9),ROUND(AD220,0),ROUNDUP(AD220,0))*Q220,MAX(AA220,N(P220))),0),""))</f>
        <v/>
      </c>
      <c r="AC220" s="8">
        <f>IF(R220&lt;&gt;"Ready","",IFERROR(Y220+AB220,""))</f>
        <v/>
      </c>
      <c r="AD220" s="8">
        <f>IF(R220&lt;&gt;"Ready","",IFERROR(IF(N(Q220)&gt;0,MAX(AA220,N(P220))/Q220,""),""))</f>
        <v/>
      </c>
    </row>
    <row r="221">
      <c r="A221" s="6" t="n"/>
      <c r="B221" s="7" t="n"/>
      <c r="C221" s="7" t="n"/>
      <c r="D221" s="7" t="n"/>
      <c r="E221" s="7" t="n"/>
      <c r="F221" s="7" t="n"/>
      <c r="G221" s="7" t="n"/>
      <c r="H221" s="7" t="n"/>
      <c r="I221" s="7" t="n"/>
      <c r="J221" s="7" t="n"/>
      <c r="K221" s="7" t="n"/>
      <c r="L221" s="7" t="n"/>
      <c r="M221" s="7" t="n"/>
      <c r="N221" s="7" t="n"/>
      <c r="O221" s="7" t="n"/>
      <c r="P221" s="7" t="n"/>
      <c r="Q221" s="7" t="n"/>
      <c r="R221" s="8">
        <f>IF(COUNTA(A221:Q221)=0,"",IF(TRIM(A221&amp;"")="","Item required",IFERROR(IF(NOT(AND(COUNT(B221:C221,M221)=3,MIN(B221:C221,M221)&gt;=0,COUNT(N221:Q221)=COUNTA(N221:Q221),MIN(N221:Q221)&gt;=0)),"Enter nonnegative numbers for demand, days and stock",IF(NOT(OR(AND(D221="Entered",COUNT(E221)=1,E221&gt;=0,COUNTA(F221:G221)=0),AND(D221="Statistical",E221="",COUNT(F221:G221)=2,F221&gt;=0,G221&gt;=50,G221&lt;=99.9))),"Choose entered safety OR sigma and service (50-99.9%)",IF(NOT(OR(AND(H221="Entered",COUNT(I221)=1,I221&gt;=0,COUNTA(J221:L221)=0),AND(H221="EOQ",I221="",L221="",COUNT(J221:K221)=2,MIN(J221:K221)&gt;0),AND(H221="Review",COUNT(L221)=1,L221&gt;=0,COUNTA(I221:K221)=0))),"Choose one quantity basis; EOQ costs must be positive",IF(IF(H221="EOQ",IF(B221=0,TRUE,SQRT(2*(B221*365)*J221/K221)&gt;0),TRUE),"Ready","Calculated EOQ outside numeric range; rescale")))),"Check inputs / numeric range")))</f>
        <v/>
      </c>
      <c r="S221" s="8">
        <f>IF(R221&lt;&gt;"Ready","",IFERROR(IF(D221="Statistical",IF(G221=50,0,MAX(0,_xlfn.NORM.S.INV(G221/100))),""),""))</f>
        <v/>
      </c>
      <c r="T221" s="8">
        <f>IF(R221&lt;&gt;"Ready","",IFERROR(IF(D221="Entered",E221,S221*F221*SQRT(C221)),""))</f>
        <v/>
      </c>
      <c r="U221" s="8">
        <f>IF(R221&lt;&gt;"Ready","",IFERROR(B221*365,""))</f>
        <v/>
      </c>
      <c r="V221" s="8">
        <f>IF(R221&lt;&gt;"Ready","",IFERROR(IF(H221="Entered",I221,IF(H221="Review",B221*L221,IF(U221=0,0,SQRT(2*U221*J221/K221)))),""))</f>
        <v/>
      </c>
      <c r="W221" s="8">
        <f>IF(R221&lt;&gt;"Ready","",IFERROR(B221*C221+T221,""))</f>
        <v/>
      </c>
      <c r="X221" s="8">
        <f>IF(R221&lt;&gt;"Ready","",IFERROR(W221+V221,""))</f>
        <v/>
      </c>
      <c r="Y221" s="8">
        <f>IF(R221&lt;&gt;"Ready","",IFERROR(M221+N(N221)-N(O221),""))</f>
        <v/>
      </c>
      <c r="Z221" s="8">
        <f>IF(R221&lt;&gt;"Ready","",IFERROR(IF(OR(Y221&lt;=W221,Y221-W221&lt;=MIN(8.881784197001252E-16*MAX(ABS(Y221),ABS(W221)),1E-9)),"Yes","No"),""))</f>
        <v/>
      </c>
      <c r="AA221" s="8">
        <f>IF(R221&lt;&gt;"Ready","",IFERROR(IF(AND(Z221="Yes",NOT(OR(X221&lt;=Y221,X221-Y221&lt;=MIN(8.881784197001252E-16*MAX(ABS(X221),ABS(Y221)),1E-9)))),MAX(0,X221-Y221),0),""))</f>
        <v/>
      </c>
      <c r="AB221" s="8">
        <f>IF(R221&lt;&gt;"Ready","",IFERROR(IF(AA221&gt;0,IF(N(Q221)&gt;0,IF(ABS(AD221-ROUND(AD221,0))&lt;=MIN(8.881784197001252E-16*AD221,1E-9),ROUND(AD221,0),ROUNDUP(AD221,0))*Q221,MAX(AA221,N(P221))),0),""))</f>
        <v/>
      </c>
      <c r="AC221" s="8">
        <f>IF(R221&lt;&gt;"Ready","",IFERROR(Y221+AB221,""))</f>
        <v/>
      </c>
      <c r="AD221" s="8">
        <f>IF(R221&lt;&gt;"Ready","",IFERROR(IF(N(Q221)&gt;0,MAX(AA221,N(P221))/Q221,""),""))</f>
        <v/>
      </c>
    </row>
    <row r="222">
      <c r="A222" s="6" t="n"/>
      <c r="B222" s="7" t="n"/>
      <c r="C222" s="7" t="n"/>
      <c r="D222" s="7" t="n"/>
      <c r="E222" s="7" t="n"/>
      <c r="F222" s="7" t="n"/>
      <c r="G222" s="7" t="n"/>
      <c r="H222" s="7" t="n"/>
      <c r="I222" s="7" t="n"/>
      <c r="J222" s="7" t="n"/>
      <c r="K222" s="7" t="n"/>
      <c r="L222" s="7" t="n"/>
      <c r="M222" s="7" t="n"/>
      <c r="N222" s="7" t="n"/>
      <c r="O222" s="7" t="n"/>
      <c r="P222" s="7" t="n"/>
      <c r="Q222" s="7" t="n"/>
      <c r="R222" s="8">
        <f>IF(COUNTA(A222:Q222)=0,"",IF(TRIM(A222&amp;"")="","Item required",IFERROR(IF(NOT(AND(COUNT(B222:C222,M222)=3,MIN(B222:C222,M222)&gt;=0,COUNT(N222:Q222)=COUNTA(N222:Q222),MIN(N222:Q222)&gt;=0)),"Enter nonnegative numbers for demand, days and stock",IF(NOT(OR(AND(D222="Entered",COUNT(E222)=1,E222&gt;=0,COUNTA(F222:G222)=0),AND(D222="Statistical",E222="",COUNT(F222:G222)=2,F222&gt;=0,G222&gt;=50,G222&lt;=99.9))),"Choose entered safety OR sigma and service (50-99.9%)",IF(NOT(OR(AND(H222="Entered",COUNT(I222)=1,I222&gt;=0,COUNTA(J222:L222)=0),AND(H222="EOQ",I222="",L222="",COUNT(J222:K222)=2,MIN(J222:K222)&gt;0),AND(H222="Review",COUNT(L222)=1,L222&gt;=0,COUNTA(I222:K222)=0))),"Choose one quantity basis; EOQ costs must be positive",IF(IF(H222="EOQ",IF(B222=0,TRUE,SQRT(2*(B222*365)*J222/K222)&gt;0),TRUE),"Ready","Calculated EOQ outside numeric range; rescale")))),"Check inputs / numeric range")))</f>
        <v/>
      </c>
      <c r="S222" s="8">
        <f>IF(R222&lt;&gt;"Ready","",IFERROR(IF(D222="Statistical",IF(G222=50,0,MAX(0,_xlfn.NORM.S.INV(G222/100))),""),""))</f>
        <v/>
      </c>
      <c r="T222" s="8">
        <f>IF(R222&lt;&gt;"Ready","",IFERROR(IF(D222="Entered",E222,S222*F222*SQRT(C222)),""))</f>
        <v/>
      </c>
      <c r="U222" s="8">
        <f>IF(R222&lt;&gt;"Ready","",IFERROR(B222*365,""))</f>
        <v/>
      </c>
      <c r="V222" s="8">
        <f>IF(R222&lt;&gt;"Ready","",IFERROR(IF(H222="Entered",I222,IF(H222="Review",B222*L222,IF(U222=0,0,SQRT(2*U222*J222/K222)))),""))</f>
        <v/>
      </c>
      <c r="W222" s="8">
        <f>IF(R222&lt;&gt;"Ready","",IFERROR(B222*C222+T222,""))</f>
        <v/>
      </c>
      <c r="X222" s="8">
        <f>IF(R222&lt;&gt;"Ready","",IFERROR(W222+V222,""))</f>
        <v/>
      </c>
      <c r="Y222" s="8">
        <f>IF(R222&lt;&gt;"Ready","",IFERROR(M222+N(N222)-N(O222),""))</f>
        <v/>
      </c>
      <c r="Z222" s="8">
        <f>IF(R222&lt;&gt;"Ready","",IFERROR(IF(OR(Y222&lt;=W222,Y222-W222&lt;=MIN(8.881784197001252E-16*MAX(ABS(Y222),ABS(W222)),1E-9)),"Yes","No"),""))</f>
        <v/>
      </c>
      <c r="AA222" s="8">
        <f>IF(R222&lt;&gt;"Ready","",IFERROR(IF(AND(Z222="Yes",NOT(OR(X222&lt;=Y222,X222-Y222&lt;=MIN(8.881784197001252E-16*MAX(ABS(X222),ABS(Y222)),1E-9)))),MAX(0,X222-Y222),0),""))</f>
        <v/>
      </c>
      <c r="AB222" s="8">
        <f>IF(R222&lt;&gt;"Ready","",IFERROR(IF(AA222&gt;0,IF(N(Q222)&gt;0,IF(ABS(AD222-ROUND(AD222,0))&lt;=MIN(8.881784197001252E-16*AD222,1E-9),ROUND(AD222,0),ROUNDUP(AD222,0))*Q222,MAX(AA222,N(P222))),0),""))</f>
        <v/>
      </c>
      <c r="AC222" s="8">
        <f>IF(R222&lt;&gt;"Ready","",IFERROR(Y222+AB222,""))</f>
        <v/>
      </c>
      <c r="AD222" s="8">
        <f>IF(R222&lt;&gt;"Ready","",IFERROR(IF(N(Q222)&gt;0,MAX(AA222,N(P222))/Q222,""),""))</f>
        <v/>
      </c>
    </row>
    <row r="223">
      <c r="A223" s="6" t="n"/>
      <c r="B223" s="7" t="n"/>
      <c r="C223" s="7" t="n"/>
      <c r="D223" s="7" t="n"/>
      <c r="E223" s="7" t="n"/>
      <c r="F223" s="7" t="n"/>
      <c r="G223" s="7" t="n"/>
      <c r="H223" s="7" t="n"/>
      <c r="I223" s="7" t="n"/>
      <c r="J223" s="7" t="n"/>
      <c r="K223" s="7" t="n"/>
      <c r="L223" s="7" t="n"/>
      <c r="M223" s="7" t="n"/>
      <c r="N223" s="7" t="n"/>
      <c r="O223" s="7" t="n"/>
      <c r="P223" s="7" t="n"/>
      <c r="Q223" s="7" t="n"/>
      <c r="R223" s="8">
        <f>IF(COUNTA(A223:Q223)=0,"",IF(TRIM(A223&amp;"")="","Item required",IFERROR(IF(NOT(AND(COUNT(B223:C223,M223)=3,MIN(B223:C223,M223)&gt;=0,COUNT(N223:Q223)=COUNTA(N223:Q223),MIN(N223:Q223)&gt;=0)),"Enter nonnegative numbers for demand, days and stock",IF(NOT(OR(AND(D223="Entered",COUNT(E223)=1,E223&gt;=0,COUNTA(F223:G223)=0),AND(D223="Statistical",E223="",COUNT(F223:G223)=2,F223&gt;=0,G223&gt;=50,G223&lt;=99.9))),"Choose entered safety OR sigma and service (50-99.9%)",IF(NOT(OR(AND(H223="Entered",COUNT(I223)=1,I223&gt;=0,COUNTA(J223:L223)=0),AND(H223="EOQ",I223="",L223="",COUNT(J223:K223)=2,MIN(J223:K223)&gt;0),AND(H223="Review",COUNT(L223)=1,L223&gt;=0,COUNTA(I223:K223)=0))),"Choose one quantity basis; EOQ costs must be positive",IF(IF(H223="EOQ",IF(B223=0,TRUE,SQRT(2*(B223*365)*J223/K223)&gt;0),TRUE),"Ready","Calculated EOQ outside numeric range; rescale")))),"Check inputs / numeric range")))</f>
        <v/>
      </c>
      <c r="S223" s="8">
        <f>IF(R223&lt;&gt;"Ready","",IFERROR(IF(D223="Statistical",IF(G223=50,0,MAX(0,_xlfn.NORM.S.INV(G223/100))),""),""))</f>
        <v/>
      </c>
      <c r="T223" s="8">
        <f>IF(R223&lt;&gt;"Ready","",IFERROR(IF(D223="Entered",E223,S223*F223*SQRT(C223)),""))</f>
        <v/>
      </c>
      <c r="U223" s="8">
        <f>IF(R223&lt;&gt;"Ready","",IFERROR(B223*365,""))</f>
        <v/>
      </c>
      <c r="V223" s="8">
        <f>IF(R223&lt;&gt;"Ready","",IFERROR(IF(H223="Entered",I223,IF(H223="Review",B223*L223,IF(U223=0,0,SQRT(2*U223*J223/K223)))),""))</f>
        <v/>
      </c>
      <c r="W223" s="8">
        <f>IF(R223&lt;&gt;"Ready","",IFERROR(B223*C223+T223,""))</f>
        <v/>
      </c>
      <c r="X223" s="8">
        <f>IF(R223&lt;&gt;"Ready","",IFERROR(W223+V223,""))</f>
        <v/>
      </c>
      <c r="Y223" s="8">
        <f>IF(R223&lt;&gt;"Ready","",IFERROR(M223+N(N223)-N(O223),""))</f>
        <v/>
      </c>
      <c r="Z223" s="8">
        <f>IF(R223&lt;&gt;"Ready","",IFERROR(IF(OR(Y223&lt;=W223,Y223-W223&lt;=MIN(8.881784197001252E-16*MAX(ABS(Y223),ABS(W223)),1E-9)),"Yes","No"),""))</f>
        <v/>
      </c>
      <c r="AA223" s="8">
        <f>IF(R223&lt;&gt;"Ready","",IFERROR(IF(AND(Z223="Yes",NOT(OR(X223&lt;=Y223,X223-Y223&lt;=MIN(8.881784197001252E-16*MAX(ABS(X223),ABS(Y223)),1E-9)))),MAX(0,X223-Y223),0),""))</f>
        <v/>
      </c>
      <c r="AB223" s="8">
        <f>IF(R223&lt;&gt;"Ready","",IFERROR(IF(AA223&gt;0,IF(N(Q223)&gt;0,IF(ABS(AD223-ROUND(AD223,0))&lt;=MIN(8.881784197001252E-16*AD223,1E-9),ROUND(AD223,0),ROUNDUP(AD223,0))*Q223,MAX(AA223,N(P223))),0),""))</f>
        <v/>
      </c>
      <c r="AC223" s="8">
        <f>IF(R223&lt;&gt;"Ready","",IFERROR(Y223+AB223,""))</f>
        <v/>
      </c>
      <c r="AD223" s="8">
        <f>IF(R223&lt;&gt;"Ready","",IFERROR(IF(N(Q223)&gt;0,MAX(AA223,N(P223))/Q223,""),""))</f>
        <v/>
      </c>
    </row>
    <row r="224">
      <c r="A224" s="6" t="n"/>
      <c r="B224" s="7" t="n"/>
      <c r="C224" s="7" t="n"/>
      <c r="D224" s="7" t="n"/>
      <c r="E224" s="7" t="n"/>
      <c r="F224" s="7" t="n"/>
      <c r="G224" s="7" t="n"/>
      <c r="H224" s="7" t="n"/>
      <c r="I224" s="7" t="n"/>
      <c r="J224" s="7" t="n"/>
      <c r="K224" s="7" t="n"/>
      <c r="L224" s="7" t="n"/>
      <c r="M224" s="7" t="n"/>
      <c r="N224" s="7" t="n"/>
      <c r="O224" s="7" t="n"/>
      <c r="P224" s="7" t="n"/>
      <c r="Q224" s="7" t="n"/>
      <c r="R224" s="8">
        <f>IF(COUNTA(A224:Q224)=0,"",IF(TRIM(A224&amp;"")="","Item required",IFERROR(IF(NOT(AND(COUNT(B224:C224,M224)=3,MIN(B224:C224,M224)&gt;=0,COUNT(N224:Q224)=COUNTA(N224:Q224),MIN(N224:Q224)&gt;=0)),"Enter nonnegative numbers for demand, days and stock",IF(NOT(OR(AND(D224="Entered",COUNT(E224)=1,E224&gt;=0,COUNTA(F224:G224)=0),AND(D224="Statistical",E224="",COUNT(F224:G224)=2,F224&gt;=0,G224&gt;=50,G224&lt;=99.9))),"Choose entered safety OR sigma and service (50-99.9%)",IF(NOT(OR(AND(H224="Entered",COUNT(I224)=1,I224&gt;=0,COUNTA(J224:L224)=0),AND(H224="EOQ",I224="",L224="",COUNT(J224:K224)=2,MIN(J224:K224)&gt;0),AND(H224="Review",COUNT(L224)=1,L224&gt;=0,COUNTA(I224:K224)=0))),"Choose one quantity basis; EOQ costs must be positive",IF(IF(H224="EOQ",IF(B224=0,TRUE,SQRT(2*(B224*365)*J224/K224)&gt;0),TRUE),"Ready","Calculated EOQ outside numeric range; rescale")))),"Check inputs / numeric range")))</f>
        <v/>
      </c>
      <c r="S224" s="8">
        <f>IF(R224&lt;&gt;"Ready","",IFERROR(IF(D224="Statistical",IF(G224=50,0,MAX(0,_xlfn.NORM.S.INV(G224/100))),""),""))</f>
        <v/>
      </c>
      <c r="T224" s="8">
        <f>IF(R224&lt;&gt;"Ready","",IFERROR(IF(D224="Entered",E224,S224*F224*SQRT(C224)),""))</f>
        <v/>
      </c>
      <c r="U224" s="8">
        <f>IF(R224&lt;&gt;"Ready","",IFERROR(B224*365,""))</f>
        <v/>
      </c>
      <c r="V224" s="8">
        <f>IF(R224&lt;&gt;"Ready","",IFERROR(IF(H224="Entered",I224,IF(H224="Review",B224*L224,IF(U224=0,0,SQRT(2*U224*J224/K224)))),""))</f>
        <v/>
      </c>
      <c r="W224" s="8">
        <f>IF(R224&lt;&gt;"Ready","",IFERROR(B224*C224+T224,""))</f>
        <v/>
      </c>
      <c r="X224" s="8">
        <f>IF(R224&lt;&gt;"Ready","",IFERROR(W224+V224,""))</f>
        <v/>
      </c>
      <c r="Y224" s="8">
        <f>IF(R224&lt;&gt;"Ready","",IFERROR(M224+N(N224)-N(O224),""))</f>
        <v/>
      </c>
      <c r="Z224" s="8">
        <f>IF(R224&lt;&gt;"Ready","",IFERROR(IF(OR(Y224&lt;=W224,Y224-W224&lt;=MIN(8.881784197001252E-16*MAX(ABS(Y224),ABS(W224)),1E-9)),"Yes","No"),""))</f>
        <v/>
      </c>
      <c r="AA224" s="8">
        <f>IF(R224&lt;&gt;"Ready","",IFERROR(IF(AND(Z224="Yes",NOT(OR(X224&lt;=Y224,X224-Y224&lt;=MIN(8.881784197001252E-16*MAX(ABS(X224),ABS(Y224)),1E-9)))),MAX(0,X224-Y224),0),""))</f>
        <v/>
      </c>
      <c r="AB224" s="8">
        <f>IF(R224&lt;&gt;"Ready","",IFERROR(IF(AA224&gt;0,IF(N(Q224)&gt;0,IF(ABS(AD224-ROUND(AD224,0))&lt;=MIN(8.881784197001252E-16*AD224,1E-9),ROUND(AD224,0),ROUNDUP(AD224,0))*Q224,MAX(AA224,N(P224))),0),""))</f>
        <v/>
      </c>
      <c r="AC224" s="8">
        <f>IF(R224&lt;&gt;"Ready","",IFERROR(Y224+AB224,""))</f>
        <v/>
      </c>
      <c r="AD224" s="8">
        <f>IF(R224&lt;&gt;"Ready","",IFERROR(IF(N(Q224)&gt;0,MAX(AA224,N(P224))/Q224,""),""))</f>
        <v/>
      </c>
    </row>
    <row r="225">
      <c r="A225" s="6" t="n"/>
      <c r="B225" s="7" t="n"/>
      <c r="C225" s="7" t="n"/>
      <c r="D225" s="7" t="n"/>
      <c r="E225" s="7" t="n"/>
      <c r="F225" s="7" t="n"/>
      <c r="G225" s="7" t="n"/>
      <c r="H225" s="7" t="n"/>
      <c r="I225" s="7" t="n"/>
      <c r="J225" s="7" t="n"/>
      <c r="K225" s="7" t="n"/>
      <c r="L225" s="7" t="n"/>
      <c r="M225" s="7" t="n"/>
      <c r="N225" s="7" t="n"/>
      <c r="O225" s="7" t="n"/>
      <c r="P225" s="7" t="n"/>
      <c r="Q225" s="7" t="n"/>
      <c r="R225" s="8">
        <f>IF(COUNTA(A225:Q225)=0,"",IF(TRIM(A225&amp;"")="","Item required",IFERROR(IF(NOT(AND(COUNT(B225:C225,M225)=3,MIN(B225:C225,M225)&gt;=0,COUNT(N225:Q225)=COUNTA(N225:Q225),MIN(N225:Q225)&gt;=0)),"Enter nonnegative numbers for demand, days and stock",IF(NOT(OR(AND(D225="Entered",COUNT(E225)=1,E225&gt;=0,COUNTA(F225:G225)=0),AND(D225="Statistical",E225="",COUNT(F225:G225)=2,F225&gt;=0,G225&gt;=50,G225&lt;=99.9))),"Choose entered safety OR sigma and service (50-99.9%)",IF(NOT(OR(AND(H225="Entered",COUNT(I225)=1,I225&gt;=0,COUNTA(J225:L225)=0),AND(H225="EOQ",I225="",L225="",COUNT(J225:K225)=2,MIN(J225:K225)&gt;0),AND(H225="Review",COUNT(L225)=1,L225&gt;=0,COUNTA(I225:K225)=0))),"Choose one quantity basis; EOQ costs must be positive",IF(IF(H225="EOQ",IF(B225=0,TRUE,SQRT(2*(B225*365)*J225/K225)&gt;0),TRUE),"Ready","Calculated EOQ outside numeric range; rescale")))),"Check inputs / numeric range")))</f>
        <v/>
      </c>
      <c r="S225" s="8">
        <f>IF(R225&lt;&gt;"Ready","",IFERROR(IF(D225="Statistical",IF(G225=50,0,MAX(0,_xlfn.NORM.S.INV(G225/100))),""),""))</f>
        <v/>
      </c>
      <c r="T225" s="8">
        <f>IF(R225&lt;&gt;"Ready","",IFERROR(IF(D225="Entered",E225,S225*F225*SQRT(C225)),""))</f>
        <v/>
      </c>
      <c r="U225" s="8">
        <f>IF(R225&lt;&gt;"Ready","",IFERROR(B225*365,""))</f>
        <v/>
      </c>
      <c r="V225" s="8">
        <f>IF(R225&lt;&gt;"Ready","",IFERROR(IF(H225="Entered",I225,IF(H225="Review",B225*L225,IF(U225=0,0,SQRT(2*U225*J225/K225)))),""))</f>
        <v/>
      </c>
      <c r="W225" s="8">
        <f>IF(R225&lt;&gt;"Ready","",IFERROR(B225*C225+T225,""))</f>
        <v/>
      </c>
      <c r="X225" s="8">
        <f>IF(R225&lt;&gt;"Ready","",IFERROR(W225+V225,""))</f>
        <v/>
      </c>
      <c r="Y225" s="8">
        <f>IF(R225&lt;&gt;"Ready","",IFERROR(M225+N(N225)-N(O225),""))</f>
        <v/>
      </c>
      <c r="Z225" s="8">
        <f>IF(R225&lt;&gt;"Ready","",IFERROR(IF(OR(Y225&lt;=W225,Y225-W225&lt;=MIN(8.881784197001252E-16*MAX(ABS(Y225),ABS(W225)),1E-9)),"Yes","No"),""))</f>
        <v/>
      </c>
      <c r="AA225" s="8">
        <f>IF(R225&lt;&gt;"Ready","",IFERROR(IF(AND(Z225="Yes",NOT(OR(X225&lt;=Y225,X225-Y225&lt;=MIN(8.881784197001252E-16*MAX(ABS(X225),ABS(Y225)),1E-9)))),MAX(0,X225-Y225),0),""))</f>
        <v/>
      </c>
      <c r="AB225" s="8">
        <f>IF(R225&lt;&gt;"Ready","",IFERROR(IF(AA225&gt;0,IF(N(Q225)&gt;0,IF(ABS(AD225-ROUND(AD225,0))&lt;=MIN(8.881784197001252E-16*AD225,1E-9),ROUND(AD225,0),ROUNDUP(AD225,0))*Q225,MAX(AA225,N(P225))),0),""))</f>
        <v/>
      </c>
      <c r="AC225" s="8">
        <f>IF(R225&lt;&gt;"Ready","",IFERROR(Y225+AB225,""))</f>
        <v/>
      </c>
      <c r="AD225" s="8">
        <f>IF(R225&lt;&gt;"Ready","",IFERROR(IF(N(Q225)&gt;0,MAX(AA225,N(P225))/Q225,""),""))</f>
        <v/>
      </c>
    </row>
    <row r="226">
      <c r="A226" s="6" t="n"/>
      <c r="B226" s="7" t="n"/>
      <c r="C226" s="7" t="n"/>
      <c r="D226" s="7" t="n"/>
      <c r="E226" s="7" t="n"/>
      <c r="F226" s="7" t="n"/>
      <c r="G226" s="7" t="n"/>
      <c r="H226" s="7" t="n"/>
      <c r="I226" s="7" t="n"/>
      <c r="J226" s="7" t="n"/>
      <c r="K226" s="7" t="n"/>
      <c r="L226" s="7" t="n"/>
      <c r="M226" s="7" t="n"/>
      <c r="N226" s="7" t="n"/>
      <c r="O226" s="7" t="n"/>
      <c r="P226" s="7" t="n"/>
      <c r="Q226" s="7" t="n"/>
      <c r="R226" s="8">
        <f>IF(COUNTA(A226:Q226)=0,"",IF(TRIM(A226&amp;"")="","Item required",IFERROR(IF(NOT(AND(COUNT(B226:C226,M226)=3,MIN(B226:C226,M226)&gt;=0,COUNT(N226:Q226)=COUNTA(N226:Q226),MIN(N226:Q226)&gt;=0)),"Enter nonnegative numbers for demand, days and stock",IF(NOT(OR(AND(D226="Entered",COUNT(E226)=1,E226&gt;=0,COUNTA(F226:G226)=0),AND(D226="Statistical",E226="",COUNT(F226:G226)=2,F226&gt;=0,G226&gt;=50,G226&lt;=99.9))),"Choose entered safety OR sigma and service (50-99.9%)",IF(NOT(OR(AND(H226="Entered",COUNT(I226)=1,I226&gt;=0,COUNTA(J226:L226)=0),AND(H226="EOQ",I226="",L226="",COUNT(J226:K226)=2,MIN(J226:K226)&gt;0),AND(H226="Review",COUNT(L226)=1,L226&gt;=0,COUNTA(I226:K226)=0))),"Choose one quantity basis; EOQ costs must be positive",IF(IF(H226="EOQ",IF(B226=0,TRUE,SQRT(2*(B226*365)*J226/K226)&gt;0),TRUE),"Ready","Calculated EOQ outside numeric range; rescale")))),"Check inputs / numeric range")))</f>
        <v/>
      </c>
      <c r="S226" s="8">
        <f>IF(R226&lt;&gt;"Ready","",IFERROR(IF(D226="Statistical",IF(G226=50,0,MAX(0,_xlfn.NORM.S.INV(G226/100))),""),""))</f>
        <v/>
      </c>
      <c r="T226" s="8">
        <f>IF(R226&lt;&gt;"Ready","",IFERROR(IF(D226="Entered",E226,S226*F226*SQRT(C226)),""))</f>
        <v/>
      </c>
      <c r="U226" s="8">
        <f>IF(R226&lt;&gt;"Ready","",IFERROR(B226*365,""))</f>
        <v/>
      </c>
      <c r="V226" s="8">
        <f>IF(R226&lt;&gt;"Ready","",IFERROR(IF(H226="Entered",I226,IF(H226="Review",B226*L226,IF(U226=0,0,SQRT(2*U226*J226/K226)))),""))</f>
        <v/>
      </c>
      <c r="W226" s="8">
        <f>IF(R226&lt;&gt;"Ready","",IFERROR(B226*C226+T226,""))</f>
        <v/>
      </c>
      <c r="X226" s="8">
        <f>IF(R226&lt;&gt;"Ready","",IFERROR(W226+V226,""))</f>
        <v/>
      </c>
      <c r="Y226" s="8">
        <f>IF(R226&lt;&gt;"Ready","",IFERROR(M226+N(N226)-N(O226),""))</f>
        <v/>
      </c>
      <c r="Z226" s="8">
        <f>IF(R226&lt;&gt;"Ready","",IFERROR(IF(OR(Y226&lt;=W226,Y226-W226&lt;=MIN(8.881784197001252E-16*MAX(ABS(Y226),ABS(W226)),1E-9)),"Yes","No"),""))</f>
        <v/>
      </c>
      <c r="AA226" s="8">
        <f>IF(R226&lt;&gt;"Ready","",IFERROR(IF(AND(Z226="Yes",NOT(OR(X226&lt;=Y226,X226-Y226&lt;=MIN(8.881784197001252E-16*MAX(ABS(X226),ABS(Y226)),1E-9)))),MAX(0,X226-Y226),0),""))</f>
        <v/>
      </c>
      <c r="AB226" s="8">
        <f>IF(R226&lt;&gt;"Ready","",IFERROR(IF(AA226&gt;0,IF(N(Q226)&gt;0,IF(ABS(AD226-ROUND(AD226,0))&lt;=MIN(8.881784197001252E-16*AD226,1E-9),ROUND(AD226,0),ROUNDUP(AD226,0))*Q226,MAX(AA226,N(P226))),0),""))</f>
        <v/>
      </c>
      <c r="AC226" s="8">
        <f>IF(R226&lt;&gt;"Ready","",IFERROR(Y226+AB226,""))</f>
        <v/>
      </c>
      <c r="AD226" s="8">
        <f>IF(R226&lt;&gt;"Ready","",IFERROR(IF(N(Q226)&gt;0,MAX(AA226,N(P226))/Q226,""),""))</f>
        <v/>
      </c>
    </row>
    <row r="227">
      <c r="A227" s="6" t="n"/>
      <c r="B227" s="7" t="n"/>
      <c r="C227" s="7" t="n"/>
      <c r="D227" s="7" t="n"/>
      <c r="E227" s="7" t="n"/>
      <c r="F227" s="7" t="n"/>
      <c r="G227" s="7" t="n"/>
      <c r="H227" s="7" t="n"/>
      <c r="I227" s="7" t="n"/>
      <c r="J227" s="7" t="n"/>
      <c r="K227" s="7" t="n"/>
      <c r="L227" s="7" t="n"/>
      <c r="M227" s="7" t="n"/>
      <c r="N227" s="7" t="n"/>
      <c r="O227" s="7" t="n"/>
      <c r="P227" s="7" t="n"/>
      <c r="Q227" s="7" t="n"/>
      <c r="R227" s="8">
        <f>IF(COUNTA(A227:Q227)=0,"",IF(TRIM(A227&amp;"")="","Item required",IFERROR(IF(NOT(AND(COUNT(B227:C227,M227)=3,MIN(B227:C227,M227)&gt;=0,COUNT(N227:Q227)=COUNTA(N227:Q227),MIN(N227:Q227)&gt;=0)),"Enter nonnegative numbers for demand, days and stock",IF(NOT(OR(AND(D227="Entered",COUNT(E227)=1,E227&gt;=0,COUNTA(F227:G227)=0),AND(D227="Statistical",E227="",COUNT(F227:G227)=2,F227&gt;=0,G227&gt;=50,G227&lt;=99.9))),"Choose entered safety OR sigma and service (50-99.9%)",IF(NOT(OR(AND(H227="Entered",COUNT(I227)=1,I227&gt;=0,COUNTA(J227:L227)=0),AND(H227="EOQ",I227="",L227="",COUNT(J227:K227)=2,MIN(J227:K227)&gt;0),AND(H227="Review",COUNT(L227)=1,L227&gt;=0,COUNTA(I227:K227)=0))),"Choose one quantity basis; EOQ costs must be positive",IF(IF(H227="EOQ",IF(B227=0,TRUE,SQRT(2*(B227*365)*J227/K227)&gt;0),TRUE),"Ready","Calculated EOQ outside numeric range; rescale")))),"Check inputs / numeric range")))</f>
        <v/>
      </c>
      <c r="S227" s="8">
        <f>IF(R227&lt;&gt;"Ready","",IFERROR(IF(D227="Statistical",IF(G227=50,0,MAX(0,_xlfn.NORM.S.INV(G227/100))),""),""))</f>
        <v/>
      </c>
      <c r="T227" s="8">
        <f>IF(R227&lt;&gt;"Ready","",IFERROR(IF(D227="Entered",E227,S227*F227*SQRT(C227)),""))</f>
        <v/>
      </c>
      <c r="U227" s="8">
        <f>IF(R227&lt;&gt;"Ready","",IFERROR(B227*365,""))</f>
        <v/>
      </c>
      <c r="V227" s="8">
        <f>IF(R227&lt;&gt;"Ready","",IFERROR(IF(H227="Entered",I227,IF(H227="Review",B227*L227,IF(U227=0,0,SQRT(2*U227*J227/K227)))),""))</f>
        <v/>
      </c>
      <c r="W227" s="8">
        <f>IF(R227&lt;&gt;"Ready","",IFERROR(B227*C227+T227,""))</f>
        <v/>
      </c>
      <c r="X227" s="8">
        <f>IF(R227&lt;&gt;"Ready","",IFERROR(W227+V227,""))</f>
        <v/>
      </c>
      <c r="Y227" s="8">
        <f>IF(R227&lt;&gt;"Ready","",IFERROR(M227+N(N227)-N(O227),""))</f>
        <v/>
      </c>
      <c r="Z227" s="8">
        <f>IF(R227&lt;&gt;"Ready","",IFERROR(IF(OR(Y227&lt;=W227,Y227-W227&lt;=MIN(8.881784197001252E-16*MAX(ABS(Y227),ABS(W227)),1E-9)),"Yes","No"),""))</f>
        <v/>
      </c>
      <c r="AA227" s="8">
        <f>IF(R227&lt;&gt;"Ready","",IFERROR(IF(AND(Z227="Yes",NOT(OR(X227&lt;=Y227,X227-Y227&lt;=MIN(8.881784197001252E-16*MAX(ABS(X227),ABS(Y227)),1E-9)))),MAX(0,X227-Y227),0),""))</f>
        <v/>
      </c>
      <c r="AB227" s="8">
        <f>IF(R227&lt;&gt;"Ready","",IFERROR(IF(AA227&gt;0,IF(N(Q227)&gt;0,IF(ABS(AD227-ROUND(AD227,0))&lt;=MIN(8.881784197001252E-16*AD227,1E-9),ROUND(AD227,0),ROUNDUP(AD227,0))*Q227,MAX(AA227,N(P227))),0),""))</f>
        <v/>
      </c>
      <c r="AC227" s="8">
        <f>IF(R227&lt;&gt;"Ready","",IFERROR(Y227+AB227,""))</f>
        <v/>
      </c>
      <c r="AD227" s="8">
        <f>IF(R227&lt;&gt;"Ready","",IFERROR(IF(N(Q227)&gt;0,MAX(AA227,N(P227))/Q227,""),""))</f>
        <v/>
      </c>
    </row>
    <row r="228">
      <c r="A228" s="6" t="n"/>
      <c r="B228" s="7" t="n"/>
      <c r="C228" s="7" t="n"/>
      <c r="D228" s="7" t="n"/>
      <c r="E228" s="7" t="n"/>
      <c r="F228" s="7" t="n"/>
      <c r="G228" s="7" t="n"/>
      <c r="H228" s="7" t="n"/>
      <c r="I228" s="7" t="n"/>
      <c r="J228" s="7" t="n"/>
      <c r="K228" s="7" t="n"/>
      <c r="L228" s="7" t="n"/>
      <c r="M228" s="7" t="n"/>
      <c r="N228" s="7" t="n"/>
      <c r="O228" s="7" t="n"/>
      <c r="P228" s="7" t="n"/>
      <c r="Q228" s="7" t="n"/>
      <c r="R228" s="8">
        <f>IF(COUNTA(A228:Q228)=0,"",IF(TRIM(A228&amp;"")="","Item required",IFERROR(IF(NOT(AND(COUNT(B228:C228,M228)=3,MIN(B228:C228,M228)&gt;=0,COUNT(N228:Q228)=COUNTA(N228:Q228),MIN(N228:Q228)&gt;=0)),"Enter nonnegative numbers for demand, days and stock",IF(NOT(OR(AND(D228="Entered",COUNT(E228)=1,E228&gt;=0,COUNTA(F228:G228)=0),AND(D228="Statistical",E228="",COUNT(F228:G228)=2,F228&gt;=0,G228&gt;=50,G228&lt;=99.9))),"Choose entered safety OR sigma and service (50-99.9%)",IF(NOT(OR(AND(H228="Entered",COUNT(I228)=1,I228&gt;=0,COUNTA(J228:L228)=0),AND(H228="EOQ",I228="",L228="",COUNT(J228:K228)=2,MIN(J228:K228)&gt;0),AND(H228="Review",COUNT(L228)=1,L228&gt;=0,COUNTA(I228:K228)=0))),"Choose one quantity basis; EOQ costs must be positive",IF(IF(H228="EOQ",IF(B228=0,TRUE,SQRT(2*(B228*365)*J228/K228)&gt;0),TRUE),"Ready","Calculated EOQ outside numeric range; rescale")))),"Check inputs / numeric range")))</f>
        <v/>
      </c>
      <c r="S228" s="8">
        <f>IF(R228&lt;&gt;"Ready","",IFERROR(IF(D228="Statistical",IF(G228=50,0,MAX(0,_xlfn.NORM.S.INV(G228/100))),""),""))</f>
        <v/>
      </c>
      <c r="T228" s="8">
        <f>IF(R228&lt;&gt;"Ready","",IFERROR(IF(D228="Entered",E228,S228*F228*SQRT(C228)),""))</f>
        <v/>
      </c>
      <c r="U228" s="8">
        <f>IF(R228&lt;&gt;"Ready","",IFERROR(B228*365,""))</f>
        <v/>
      </c>
      <c r="V228" s="8">
        <f>IF(R228&lt;&gt;"Ready","",IFERROR(IF(H228="Entered",I228,IF(H228="Review",B228*L228,IF(U228=0,0,SQRT(2*U228*J228/K228)))),""))</f>
        <v/>
      </c>
      <c r="W228" s="8">
        <f>IF(R228&lt;&gt;"Ready","",IFERROR(B228*C228+T228,""))</f>
        <v/>
      </c>
      <c r="X228" s="8">
        <f>IF(R228&lt;&gt;"Ready","",IFERROR(W228+V228,""))</f>
        <v/>
      </c>
      <c r="Y228" s="8">
        <f>IF(R228&lt;&gt;"Ready","",IFERROR(M228+N(N228)-N(O228),""))</f>
        <v/>
      </c>
      <c r="Z228" s="8">
        <f>IF(R228&lt;&gt;"Ready","",IFERROR(IF(OR(Y228&lt;=W228,Y228-W228&lt;=MIN(8.881784197001252E-16*MAX(ABS(Y228),ABS(W228)),1E-9)),"Yes","No"),""))</f>
        <v/>
      </c>
      <c r="AA228" s="8">
        <f>IF(R228&lt;&gt;"Ready","",IFERROR(IF(AND(Z228="Yes",NOT(OR(X228&lt;=Y228,X228-Y228&lt;=MIN(8.881784197001252E-16*MAX(ABS(X228),ABS(Y228)),1E-9)))),MAX(0,X228-Y228),0),""))</f>
        <v/>
      </c>
      <c r="AB228" s="8">
        <f>IF(R228&lt;&gt;"Ready","",IFERROR(IF(AA228&gt;0,IF(N(Q228)&gt;0,IF(ABS(AD228-ROUND(AD228,0))&lt;=MIN(8.881784197001252E-16*AD228,1E-9),ROUND(AD228,0),ROUNDUP(AD228,0))*Q228,MAX(AA228,N(P228))),0),""))</f>
        <v/>
      </c>
      <c r="AC228" s="8">
        <f>IF(R228&lt;&gt;"Ready","",IFERROR(Y228+AB228,""))</f>
        <v/>
      </c>
      <c r="AD228" s="8">
        <f>IF(R228&lt;&gt;"Ready","",IFERROR(IF(N(Q228)&gt;0,MAX(AA228,N(P228))/Q228,""),""))</f>
        <v/>
      </c>
    </row>
    <row r="229">
      <c r="A229" s="6" t="n"/>
      <c r="B229" s="7" t="n"/>
      <c r="C229" s="7" t="n"/>
      <c r="D229" s="7" t="n"/>
      <c r="E229" s="7" t="n"/>
      <c r="F229" s="7" t="n"/>
      <c r="G229" s="7" t="n"/>
      <c r="H229" s="7" t="n"/>
      <c r="I229" s="7" t="n"/>
      <c r="J229" s="7" t="n"/>
      <c r="K229" s="7" t="n"/>
      <c r="L229" s="7" t="n"/>
      <c r="M229" s="7" t="n"/>
      <c r="N229" s="7" t="n"/>
      <c r="O229" s="7" t="n"/>
      <c r="P229" s="7" t="n"/>
      <c r="Q229" s="7" t="n"/>
      <c r="R229" s="8">
        <f>IF(COUNTA(A229:Q229)=0,"",IF(TRIM(A229&amp;"")="","Item required",IFERROR(IF(NOT(AND(COUNT(B229:C229,M229)=3,MIN(B229:C229,M229)&gt;=0,COUNT(N229:Q229)=COUNTA(N229:Q229),MIN(N229:Q229)&gt;=0)),"Enter nonnegative numbers for demand, days and stock",IF(NOT(OR(AND(D229="Entered",COUNT(E229)=1,E229&gt;=0,COUNTA(F229:G229)=0),AND(D229="Statistical",E229="",COUNT(F229:G229)=2,F229&gt;=0,G229&gt;=50,G229&lt;=99.9))),"Choose entered safety OR sigma and service (50-99.9%)",IF(NOT(OR(AND(H229="Entered",COUNT(I229)=1,I229&gt;=0,COUNTA(J229:L229)=0),AND(H229="EOQ",I229="",L229="",COUNT(J229:K229)=2,MIN(J229:K229)&gt;0),AND(H229="Review",COUNT(L229)=1,L229&gt;=0,COUNTA(I229:K229)=0))),"Choose one quantity basis; EOQ costs must be positive",IF(IF(H229="EOQ",IF(B229=0,TRUE,SQRT(2*(B229*365)*J229/K229)&gt;0),TRUE),"Ready","Calculated EOQ outside numeric range; rescale")))),"Check inputs / numeric range")))</f>
        <v/>
      </c>
      <c r="S229" s="8">
        <f>IF(R229&lt;&gt;"Ready","",IFERROR(IF(D229="Statistical",IF(G229=50,0,MAX(0,_xlfn.NORM.S.INV(G229/100))),""),""))</f>
        <v/>
      </c>
      <c r="T229" s="8">
        <f>IF(R229&lt;&gt;"Ready","",IFERROR(IF(D229="Entered",E229,S229*F229*SQRT(C229)),""))</f>
        <v/>
      </c>
      <c r="U229" s="8">
        <f>IF(R229&lt;&gt;"Ready","",IFERROR(B229*365,""))</f>
        <v/>
      </c>
      <c r="V229" s="8">
        <f>IF(R229&lt;&gt;"Ready","",IFERROR(IF(H229="Entered",I229,IF(H229="Review",B229*L229,IF(U229=0,0,SQRT(2*U229*J229/K229)))),""))</f>
        <v/>
      </c>
      <c r="W229" s="8">
        <f>IF(R229&lt;&gt;"Ready","",IFERROR(B229*C229+T229,""))</f>
        <v/>
      </c>
      <c r="X229" s="8">
        <f>IF(R229&lt;&gt;"Ready","",IFERROR(W229+V229,""))</f>
        <v/>
      </c>
      <c r="Y229" s="8">
        <f>IF(R229&lt;&gt;"Ready","",IFERROR(M229+N(N229)-N(O229),""))</f>
        <v/>
      </c>
      <c r="Z229" s="8">
        <f>IF(R229&lt;&gt;"Ready","",IFERROR(IF(OR(Y229&lt;=W229,Y229-W229&lt;=MIN(8.881784197001252E-16*MAX(ABS(Y229),ABS(W229)),1E-9)),"Yes","No"),""))</f>
        <v/>
      </c>
      <c r="AA229" s="8">
        <f>IF(R229&lt;&gt;"Ready","",IFERROR(IF(AND(Z229="Yes",NOT(OR(X229&lt;=Y229,X229-Y229&lt;=MIN(8.881784197001252E-16*MAX(ABS(X229),ABS(Y229)),1E-9)))),MAX(0,X229-Y229),0),""))</f>
        <v/>
      </c>
      <c r="AB229" s="8">
        <f>IF(R229&lt;&gt;"Ready","",IFERROR(IF(AA229&gt;0,IF(N(Q229)&gt;0,IF(ABS(AD229-ROUND(AD229,0))&lt;=MIN(8.881784197001252E-16*AD229,1E-9),ROUND(AD229,0),ROUNDUP(AD229,0))*Q229,MAX(AA229,N(P229))),0),""))</f>
        <v/>
      </c>
      <c r="AC229" s="8">
        <f>IF(R229&lt;&gt;"Ready","",IFERROR(Y229+AB229,""))</f>
        <v/>
      </c>
      <c r="AD229" s="8">
        <f>IF(R229&lt;&gt;"Ready","",IFERROR(IF(N(Q229)&gt;0,MAX(AA229,N(P229))/Q229,""),""))</f>
        <v/>
      </c>
    </row>
    <row r="230">
      <c r="A230" s="6" t="n"/>
      <c r="B230" s="7" t="n"/>
      <c r="C230" s="7" t="n"/>
      <c r="D230" s="7" t="n"/>
      <c r="E230" s="7" t="n"/>
      <c r="F230" s="7" t="n"/>
      <c r="G230" s="7" t="n"/>
      <c r="H230" s="7" t="n"/>
      <c r="I230" s="7" t="n"/>
      <c r="J230" s="7" t="n"/>
      <c r="K230" s="7" t="n"/>
      <c r="L230" s="7" t="n"/>
      <c r="M230" s="7" t="n"/>
      <c r="N230" s="7" t="n"/>
      <c r="O230" s="7" t="n"/>
      <c r="P230" s="7" t="n"/>
      <c r="Q230" s="7" t="n"/>
      <c r="R230" s="8">
        <f>IF(COUNTA(A230:Q230)=0,"",IF(TRIM(A230&amp;"")="","Item required",IFERROR(IF(NOT(AND(COUNT(B230:C230,M230)=3,MIN(B230:C230,M230)&gt;=0,COUNT(N230:Q230)=COUNTA(N230:Q230),MIN(N230:Q230)&gt;=0)),"Enter nonnegative numbers for demand, days and stock",IF(NOT(OR(AND(D230="Entered",COUNT(E230)=1,E230&gt;=0,COUNTA(F230:G230)=0),AND(D230="Statistical",E230="",COUNT(F230:G230)=2,F230&gt;=0,G230&gt;=50,G230&lt;=99.9))),"Choose entered safety OR sigma and service (50-99.9%)",IF(NOT(OR(AND(H230="Entered",COUNT(I230)=1,I230&gt;=0,COUNTA(J230:L230)=0),AND(H230="EOQ",I230="",L230="",COUNT(J230:K230)=2,MIN(J230:K230)&gt;0),AND(H230="Review",COUNT(L230)=1,L230&gt;=0,COUNTA(I230:K230)=0))),"Choose one quantity basis; EOQ costs must be positive",IF(IF(H230="EOQ",IF(B230=0,TRUE,SQRT(2*(B230*365)*J230/K230)&gt;0),TRUE),"Ready","Calculated EOQ outside numeric range; rescale")))),"Check inputs / numeric range")))</f>
        <v/>
      </c>
      <c r="S230" s="8">
        <f>IF(R230&lt;&gt;"Ready","",IFERROR(IF(D230="Statistical",IF(G230=50,0,MAX(0,_xlfn.NORM.S.INV(G230/100))),""),""))</f>
        <v/>
      </c>
      <c r="T230" s="8">
        <f>IF(R230&lt;&gt;"Ready","",IFERROR(IF(D230="Entered",E230,S230*F230*SQRT(C230)),""))</f>
        <v/>
      </c>
      <c r="U230" s="8">
        <f>IF(R230&lt;&gt;"Ready","",IFERROR(B230*365,""))</f>
        <v/>
      </c>
      <c r="V230" s="8">
        <f>IF(R230&lt;&gt;"Ready","",IFERROR(IF(H230="Entered",I230,IF(H230="Review",B230*L230,IF(U230=0,0,SQRT(2*U230*J230/K230)))),""))</f>
        <v/>
      </c>
      <c r="W230" s="8">
        <f>IF(R230&lt;&gt;"Ready","",IFERROR(B230*C230+T230,""))</f>
        <v/>
      </c>
      <c r="X230" s="8">
        <f>IF(R230&lt;&gt;"Ready","",IFERROR(W230+V230,""))</f>
        <v/>
      </c>
      <c r="Y230" s="8">
        <f>IF(R230&lt;&gt;"Ready","",IFERROR(M230+N(N230)-N(O230),""))</f>
        <v/>
      </c>
      <c r="Z230" s="8">
        <f>IF(R230&lt;&gt;"Ready","",IFERROR(IF(OR(Y230&lt;=W230,Y230-W230&lt;=MIN(8.881784197001252E-16*MAX(ABS(Y230),ABS(W230)),1E-9)),"Yes","No"),""))</f>
        <v/>
      </c>
      <c r="AA230" s="8">
        <f>IF(R230&lt;&gt;"Ready","",IFERROR(IF(AND(Z230="Yes",NOT(OR(X230&lt;=Y230,X230-Y230&lt;=MIN(8.881784197001252E-16*MAX(ABS(X230),ABS(Y230)),1E-9)))),MAX(0,X230-Y230),0),""))</f>
        <v/>
      </c>
      <c r="AB230" s="8">
        <f>IF(R230&lt;&gt;"Ready","",IFERROR(IF(AA230&gt;0,IF(N(Q230)&gt;0,IF(ABS(AD230-ROUND(AD230,0))&lt;=MIN(8.881784197001252E-16*AD230,1E-9),ROUND(AD230,0),ROUNDUP(AD230,0))*Q230,MAX(AA230,N(P230))),0),""))</f>
        <v/>
      </c>
      <c r="AC230" s="8">
        <f>IF(R230&lt;&gt;"Ready","",IFERROR(Y230+AB230,""))</f>
        <v/>
      </c>
      <c r="AD230" s="8">
        <f>IF(R230&lt;&gt;"Ready","",IFERROR(IF(N(Q230)&gt;0,MAX(AA230,N(P230))/Q230,""),""))</f>
        <v/>
      </c>
    </row>
    <row r="231">
      <c r="A231" s="6" t="n"/>
      <c r="B231" s="7" t="n"/>
      <c r="C231" s="7" t="n"/>
      <c r="D231" s="7" t="n"/>
      <c r="E231" s="7" t="n"/>
      <c r="F231" s="7" t="n"/>
      <c r="G231" s="7" t="n"/>
      <c r="H231" s="7" t="n"/>
      <c r="I231" s="7" t="n"/>
      <c r="J231" s="7" t="n"/>
      <c r="K231" s="7" t="n"/>
      <c r="L231" s="7" t="n"/>
      <c r="M231" s="7" t="n"/>
      <c r="N231" s="7" t="n"/>
      <c r="O231" s="7" t="n"/>
      <c r="P231" s="7" t="n"/>
      <c r="Q231" s="7" t="n"/>
      <c r="R231" s="8">
        <f>IF(COUNTA(A231:Q231)=0,"",IF(TRIM(A231&amp;"")="","Item required",IFERROR(IF(NOT(AND(COUNT(B231:C231,M231)=3,MIN(B231:C231,M231)&gt;=0,COUNT(N231:Q231)=COUNTA(N231:Q231),MIN(N231:Q231)&gt;=0)),"Enter nonnegative numbers for demand, days and stock",IF(NOT(OR(AND(D231="Entered",COUNT(E231)=1,E231&gt;=0,COUNTA(F231:G231)=0),AND(D231="Statistical",E231="",COUNT(F231:G231)=2,F231&gt;=0,G231&gt;=50,G231&lt;=99.9))),"Choose entered safety OR sigma and service (50-99.9%)",IF(NOT(OR(AND(H231="Entered",COUNT(I231)=1,I231&gt;=0,COUNTA(J231:L231)=0),AND(H231="EOQ",I231="",L231="",COUNT(J231:K231)=2,MIN(J231:K231)&gt;0),AND(H231="Review",COUNT(L231)=1,L231&gt;=0,COUNTA(I231:K231)=0))),"Choose one quantity basis; EOQ costs must be positive",IF(IF(H231="EOQ",IF(B231=0,TRUE,SQRT(2*(B231*365)*J231/K231)&gt;0),TRUE),"Ready","Calculated EOQ outside numeric range; rescale")))),"Check inputs / numeric range")))</f>
        <v/>
      </c>
      <c r="S231" s="8">
        <f>IF(R231&lt;&gt;"Ready","",IFERROR(IF(D231="Statistical",IF(G231=50,0,MAX(0,_xlfn.NORM.S.INV(G231/100))),""),""))</f>
        <v/>
      </c>
      <c r="T231" s="8">
        <f>IF(R231&lt;&gt;"Ready","",IFERROR(IF(D231="Entered",E231,S231*F231*SQRT(C231)),""))</f>
        <v/>
      </c>
      <c r="U231" s="8">
        <f>IF(R231&lt;&gt;"Ready","",IFERROR(B231*365,""))</f>
        <v/>
      </c>
      <c r="V231" s="8">
        <f>IF(R231&lt;&gt;"Ready","",IFERROR(IF(H231="Entered",I231,IF(H231="Review",B231*L231,IF(U231=0,0,SQRT(2*U231*J231/K231)))),""))</f>
        <v/>
      </c>
      <c r="W231" s="8">
        <f>IF(R231&lt;&gt;"Ready","",IFERROR(B231*C231+T231,""))</f>
        <v/>
      </c>
      <c r="X231" s="8">
        <f>IF(R231&lt;&gt;"Ready","",IFERROR(W231+V231,""))</f>
        <v/>
      </c>
      <c r="Y231" s="8">
        <f>IF(R231&lt;&gt;"Ready","",IFERROR(M231+N(N231)-N(O231),""))</f>
        <v/>
      </c>
      <c r="Z231" s="8">
        <f>IF(R231&lt;&gt;"Ready","",IFERROR(IF(OR(Y231&lt;=W231,Y231-W231&lt;=MIN(8.881784197001252E-16*MAX(ABS(Y231),ABS(W231)),1E-9)),"Yes","No"),""))</f>
        <v/>
      </c>
      <c r="AA231" s="8">
        <f>IF(R231&lt;&gt;"Ready","",IFERROR(IF(AND(Z231="Yes",NOT(OR(X231&lt;=Y231,X231-Y231&lt;=MIN(8.881784197001252E-16*MAX(ABS(X231),ABS(Y231)),1E-9)))),MAX(0,X231-Y231),0),""))</f>
        <v/>
      </c>
      <c r="AB231" s="8">
        <f>IF(R231&lt;&gt;"Ready","",IFERROR(IF(AA231&gt;0,IF(N(Q231)&gt;0,IF(ABS(AD231-ROUND(AD231,0))&lt;=MIN(8.881784197001252E-16*AD231,1E-9),ROUND(AD231,0),ROUNDUP(AD231,0))*Q231,MAX(AA231,N(P231))),0),""))</f>
        <v/>
      </c>
      <c r="AC231" s="8">
        <f>IF(R231&lt;&gt;"Ready","",IFERROR(Y231+AB231,""))</f>
        <v/>
      </c>
      <c r="AD231" s="8">
        <f>IF(R231&lt;&gt;"Ready","",IFERROR(IF(N(Q231)&gt;0,MAX(AA231,N(P231))/Q231,""),""))</f>
        <v/>
      </c>
    </row>
    <row r="232">
      <c r="A232" s="6" t="n"/>
      <c r="B232" s="7" t="n"/>
      <c r="C232" s="7" t="n"/>
      <c r="D232" s="7" t="n"/>
      <c r="E232" s="7" t="n"/>
      <c r="F232" s="7" t="n"/>
      <c r="G232" s="7" t="n"/>
      <c r="H232" s="7" t="n"/>
      <c r="I232" s="7" t="n"/>
      <c r="J232" s="7" t="n"/>
      <c r="K232" s="7" t="n"/>
      <c r="L232" s="7" t="n"/>
      <c r="M232" s="7" t="n"/>
      <c r="N232" s="7" t="n"/>
      <c r="O232" s="7" t="n"/>
      <c r="P232" s="7" t="n"/>
      <c r="Q232" s="7" t="n"/>
      <c r="R232" s="8">
        <f>IF(COUNTA(A232:Q232)=0,"",IF(TRIM(A232&amp;"")="","Item required",IFERROR(IF(NOT(AND(COUNT(B232:C232,M232)=3,MIN(B232:C232,M232)&gt;=0,COUNT(N232:Q232)=COUNTA(N232:Q232),MIN(N232:Q232)&gt;=0)),"Enter nonnegative numbers for demand, days and stock",IF(NOT(OR(AND(D232="Entered",COUNT(E232)=1,E232&gt;=0,COUNTA(F232:G232)=0),AND(D232="Statistical",E232="",COUNT(F232:G232)=2,F232&gt;=0,G232&gt;=50,G232&lt;=99.9))),"Choose entered safety OR sigma and service (50-99.9%)",IF(NOT(OR(AND(H232="Entered",COUNT(I232)=1,I232&gt;=0,COUNTA(J232:L232)=0),AND(H232="EOQ",I232="",L232="",COUNT(J232:K232)=2,MIN(J232:K232)&gt;0),AND(H232="Review",COUNT(L232)=1,L232&gt;=0,COUNTA(I232:K232)=0))),"Choose one quantity basis; EOQ costs must be positive",IF(IF(H232="EOQ",IF(B232=0,TRUE,SQRT(2*(B232*365)*J232/K232)&gt;0),TRUE),"Ready","Calculated EOQ outside numeric range; rescale")))),"Check inputs / numeric range")))</f>
        <v/>
      </c>
      <c r="S232" s="8">
        <f>IF(R232&lt;&gt;"Ready","",IFERROR(IF(D232="Statistical",IF(G232=50,0,MAX(0,_xlfn.NORM.S.INV(G232/100))),""),""))</f>
        <v/>
      </c>
      <c r="T232" s="8">
        <f>IF(R232&lt;&gt;"Ready","",IFERROR(IF(D232="Entered",E232,S232*F232*SQRT(C232)),""))</f>
        <v/>
      </c>
      <c r="U232" s="8">
        <f>IF(R232&lt;&gt;"Ready","",IFERROR(B232*365,""))</f>
        <v/>
      </c>
      <c r="V232" s="8">
        <f>IF(R232&lt;&gt;"Ready","",IFERROR(IF(H232="Entered",I232,IF(H232="Review",B232*L232,IF(U232=0,0,SQRT(2*U232*J232/K232)))),""))</f>
        <v/>
      </c>
      <c r="W232" s="8">
        <f>IF(R232&lt;&gt;"Ready","",IFERROR(B232*C232+T232,""))</f>
        <v/>
      </c>
      <c r="X232" s="8">
        <f>IF(R232&lt;&gt;"Ready","",IFERROR(W232+V232,""))</f>
        <v/>
      </c>
      <c r="Y232" s="8">
        <f>IF(R232&lt;&gt;"Ready","",IFERROR(M232+N(N232)-N(O232),""))</f>
        <v/>
      </c>
      <c r="Z232" s="8">
        <f>IF(R232&lt;&gt;"Ready","",IFERROR(IF(OR(Y232&lt;=W232,Y232-W232&lt;=MIN(8.881784197001252E-16*MAX(ABS(Y232),ABS(W232)),1E-9)),"Yes","No"),""))</f>
        <v/>
      </c>
      <c r="AA232" s="8">
        <f>IF(R232&lt;&gt;"Ready","",IFERROR(IF(AND(Z232="Yes",NOT(OR(X232&lt;=Y232,X232-Y232&lt;=MIN(8.881784197001252E-16*MAX(ABS(X232),ABS(Y232)),1E-9)))),MAX(0,X232-Y232),0),""))</f>
        <v/>
      </c>
      <c r="AB232" s="8">
        <f>IF(R232&lt;&gt;"Ready","",IFERROR(IF(AA232&gt;0,IF(N(Q232)&gt;0,IF(ABS(AD232-ROUND(AD232,0))&lt;=MIN(8.881784197001252E-16*AD232,1E-9),ROUND(AD232,0),ROUNDUP(AD232,0))*Q232,MAX(AA232,N(P232))),0),""))</f>
        <v/>
      </c>
      <c r="AC232" s="8">
        <f>IF(R232&lt;&gt;"Ready","",IFERROR(Y232+AB232,""))</f>
        <v/>
      </c>
      <c r="AD232" s="8">
        <f>IF(R232&lt;&gt;"Ready","",IFERROR(IF(N(Q232)&gt;0,MAX(AA232,N(P232))/Q232,""),""))</f>
        <v/>
      </c>
    </row>
    <row r="233">
      <c r="A233" s="6" t="n"/>
      <c r="B233" s="7" t="n"/>
      <c r="C233" s="7" t="n"/>
      <c r="D233" s="7" t="n"/>
      <c r="E233" s="7" t="n"/>
      <c r="F233" s="7" t="n"/>
      <c r="G233" s="7" t="n"/>
      <c r="H233" s="7" t="n"/>
      <c r="I233" s="7" t="n"/>
      <c r="J233" s="7" t="n"/>
      <c r="K233" s="7" t="n"/>
      <c r="L233" s="7" t="n"/>
      <c r="M233" s="7" t="n"/>
      <c r="N233" s="7" t="n"/>
      <c r="O233" s="7" t="n"/>
      <c r="P233" s="7" t="n"/>
      <c r="Q233" s="7" t="n"/>
      <c r="R233" s="8">
        <f>IF(COUNTA(A233:Q233)=0,"",IF(TRIM(A233&amp;"")="","Item required",IFERROR(IF(NOT(AND(COUNT(B233:C233,M233)=3,MIN(B233:C233,M233)&gt;=0,COUNT(N233:Q233)=COUNTA(N233:Q233),MIN(N233:Q233)&gt;=0)),"Enter nonnegative numbers for demand, days and stock",IF(NOT(OR(AND(D233="Entered",COUNT(E233)=1,E233&gt;=0,COUNTA(F233:G233)=0),AND(D233="Statistical",E233="",COUNT(F233:G233)=2,F233&gt;=0,G233&gt;=50,G233&lt;=99.9))),"Choose entered safety OR sigma and service (50-99.9%)",IF(NOT(OR(AND(H233="Entered",COUNT(I233)=1,I233&gt;=0,COUNTA(J233:L233)=0),AND(H233="EOQ",I233="",L233="",COUNT(J233:K233)=2,MIN(J233:K233)&gt;0),AND(H233="Review",COUNT(L233)=1,L233&gt;=0,COUNTA(I233:K233)=0))),"Choose one quantity basis; EOQ costs must be positive",IF(IF(H233="EOQ",IF(B233=0,TRUE,SQRT(2*(B233*365)*J233/K233)&gt;0),TRUE),"Ready","Calculated EOQ outside numeric range; rescale")))),"Check inputs / numeric range")))</f>
        <v/>
      </c>
      <c r="S233" s="8">
        <f>IF(R233&lt;&gt;"Ready","",IFERROR(IF(D233="Statistical",IF(G233=50,0,MAX(0,_xlfn.NORM.S.INV(G233/100))),""),""))</f>
        <v/>
      </c>
      <c r="T233" s="8">
        <f>IF(R233&lt;&gt;"Ready","",IFERROR(IF(D233="Entered",E233,S233*F233*SQRT(C233)),""))</f>
        <v/>
      </c>
      <c r="U233" s="8">
        <f>IF(R233&lt;&gt;"Ready","",IFERROR(B233*365,""))</f>
        <v/>
      </c>
      <c r="V233" s="8">
        <f>IF(R233&lt;&gt;"Ready","",IFERROR(IF(H233="Entered",I233,IF(H233="Review",B233*L233,IF(U233=0,0,SQRT(2*U233*J233/K233)))),""))</f>
        <v/>
      </c>
      <c r="W233" s="8">
        <f>IF(R233&lt;&gt;"Ready","",IFERROR(B233*C233+T233,""))</f>
        <v/>
      </c>
      <c r="X233" s="8">
        <f>IF(R233&lt;&gt;"Ready","",IFERROR(W233+V233,""))</f>
        <v/>
      </c>
      <c r="Y233" s="8">
        <f>IF(R233&lt;&gt;"Ready","",IFERROR(M233+N(N233)-N(O233),""))</f>
        <v/>
      </c>
      <c r="Z233" s="8">
        <f>IF(R233&lt;&gt;"Ready","",IFERROR(IF(OR(Y233&lt;=W233,Y233-W233&lt;=MIN(8.881784197001252E-16*MAX(ABS(Y233),ABS(W233)),1E-9)),"Yes","No"),""))</f>
        <v/>
      </c>
      <c r="AA233" s="8">
        <f>IF(R233&lt;&gt;"Ready","",IFERROR(IF(AND(Z233="Yes",NOT(OR(X233&lt;=Y233,X233-Y233&lt;=MIN(8.881784197001252E-16*MAX(ABS(X233),ABS(Y233)),1E-9)))),MAX(0,X233-Y233),0),""))</f>
        <v/>
      </c>
      <c r="AB233" s="8">
        <f>IF(R233&lt;&gt;"Ready","",IFERROR(IF(AA233&gt;0,IF(N(Q233)&gt;0,IF(ABS(AD233-ROUND(AD233,0))&lt;=MIN(8.881784197001252E-16*AD233,1E-9),ROUND(AD233,0),ROUNDUP(AD233,0))*Q233,MAX(AA233,N(P233))),0),""))</f>
        <v/>
      </c>
      <c r="AC233" s="8">
        <f>IF(R233&lt;&gt;"Ready","",IFERROR(Y233+AB233,""))</f>
        <v/>
      </c>
      <c r="AD233" s="8">
        <f>IF(R233&lt;&gt;"Ready","",IFERROR(IF(N(Q233)&gt;0,MAX(AA233,N(P233))/Q233,""),""))</f>
        <v/>
      </c>
    </row>
    <row r="234">
      <c r="A234" s="6" t="n"/>
      <c r="B234" s="7" t="n"/>
      <c r="C234" s="7" t="n"/>
      <c r="D234" s="7" t="n"/>
      <c r="E234" s="7" t="n"/>
      <c r="F234" s="7" t="n"/>
      <c r="G234" s="7" t="n"/>
      <c r="H234" s="7" t="n"/>
      <c r="I234" s="7" t="n"/>
      <c r="J234" s="7" t="n"/>
      <c r="K234" s="7" t="n"/>
      <c r="L234" s="7" t="n"/>
      <c r="M234" s="7" t="n"/>
      <c r="N234" s="7" t="n"/>
      <c r="O234" s="7" t="n"/>
      <c r="P234" s="7" t="n"/>
      <c r="Q234" s="7" t="n"/>
      <c r="R234" s="8">
        <f>IF(COUNTA(A234:Q234)=0,"",IF(TRIM(A234&amp;"")="","Item required",IFERROR(IF(NOT(AND(COUNT(B234:C234,M234)=3,MIN(B234:C234,M234)&gt;=0,COUNT(N234:Q234)=COUNTA(N234:Q234),MIN(N234:Q234)&gt;=0)),"Enter nonnegative numbers for demand, days and stock",IF(NOT(OR(AND(D234="Entered",COUNT(E234)=1,E234&gt;=0,COUNTA(F234:G234)=0),AND(D234="Statistical",E234="",COUNT(F234:G234)=2,F234&gt;=0,G234&gt;=50,G234&lt;=99.9))),"Choose entered safety OR sigma and service (50-99.9%)",IF(NOT(OR(AND(H234="Entered",COUNT(I234)=1,I234&gt;=0,COUNTA(J234:L234)=0),AND(H234="EOQ",I234="",L234="",COUNT(J234:K234)=2,MIN(J234:K234)&gt;0),AND(H234="Review",COUNT(L234)=1,L234&gt;=0,COUNTA(I234:K234)=0))),"Choose one quantity basis; EOQ costs must be positive",IF(IF(H234="EOQ",IF(B234=0,TRUE,SQRT(2*(B234*365)*J234/K234)&gt;0),TRUE),"Ready","Calculated EOQ outside numeric range; rescale")))),"Check inputs / numeric range")))</f>
        <v/>
      </c>
      <c r="S234" s="8">
        <f>IF(R234&lt;&gt;"Ready","",IFERROR(IF(D234="Statistical",IF(G234=50,0,MAX(0,_xlfn.NORM.S.INV(G234/100))),""),""))</f>
        <v/>
      </c>
      <c r="T234" s="8">
        <f>IF(R234&lt;&gt;"Ready","",IFERROR(IF(D234="Entered",E234,S234*F234*SQRT(C234)),""))</f>
        <v/>
      </c>
      <c r="U234" s="8">
        <f>IF(R234&lt;&gt;"Ready","",IFERROR(B234*365,""))</f>
        <v/>
      </c>
      <c r="V234" s="8">
        <f>IF(R234&lt;&gt;"Ready","",IFERROR(IF(H234="Entered",I234,IF(H234="Review",B234*L234,IF(U234=0,0,SQRT(2*U234*J234/K234)))),""))</f>
        <v/>
      </c>
      <c r="W234" s="8">
        <f>IF(R234&lt;&gt;"Ready","",IFERROR(B234*C234+T234,""))</f>
        <v/>
      </c>
      <c r="X234" s="8">
        <f>IF(R234&lt;&gt;"Ready","",IFERROR(W234+V234,""))</f>
        <v/>
      </c>
      <c r="Y234" s="8">
        <f>IF(R234&lt;&gt;"Ready","",IFERROR(M234+N(N234)-N(O234),""))</f>
        <v/>
      </c>
      <c r="Z234" s="8">
        <f>IF(R234&lt;&gt;"Ready","",IFERROR(IF(OR(Y234&lt;=W234,Y234-W234&lt;=MIN(8.881784197001252E-16*MAX(ABS(Y234),ABS(W234)),1E-9)),"Yes","No"),""))</f>
        <v/>
      </c>
      <c r="AA234" s="8">
        <f>IF(R234&lt;&gt;"Ready","",IFERROR(IF(AND(Z234="Yes",NOT(OR(X234&lt;=Y234,X234-Y234&lt;=MIN(8.881784197001252E-16*MAX(ABS(X234),ABS(Y234)),1E-9)))),MAX(0,X234-Y234),0),""))</f>
        <v/>
      </c>
      <c r="AB234" s="8">
        <f>IF(R234&lt;&gt;"Ready","",IFERROR(IF(AA234&gt;0,IF(N(Q234)&gt;0,IF(ABS(AD234-ROUND(AD234,0))&lt;=MIN(8.881784197001252E-16*AD234,1E-9),ROUND(AD234,0),ROUNDUP(AD234,0))*Q234,MAX(AA234,N(P234))),0),""))</f>
        <v/>
      </c>
      <c r="AC234" s="8">
        <f>IF(R234&lt;&gt;"Ready","",IFERROR(Y234+AB234,""))</f>
        <v/>
      </c>
      <c r="AD234" s="8">
        <f>IF(R234&lt;&gt;"Ready","",IFERROR(IF(N(Q234)&gt;0,MAX(AA234,N(P234))/Q234,""),""))</f>
        <v/>
      </c>
    </row>
    <row r="235">
      <c r="A235" s="6" t="n"/>
      <c r="B235" s="7" t="n"/>
      <c r="C235" s="7" t="n"/>
      <c r="D235" s="7" t="n"/>
      <c r="E235" s="7" t="n"/>
      <c r="F235" s="7" t="n"/>
      <c r="G235" s="7" t="n"/>
      <c r="H235" s="7" t="n"/>
      <c r="I235" s="7" t="n"/>
      <c r="J235" s="7" t="n"/>
      <c r="K235" s="7" t="n"/>
      <c r="L235" s="7" t="n"/>
      <c r="M235" s="7" t="n"/>
      <c r="N235" s="7" t="n"/>
      <c r="O235" s="7" t="n"/>
      <c r="P235" s="7" t="n"/>
      <c r="Q235" s="7" t="n"/>
      <c r="R235" s="8">
        <f>IF(COUNTA(A235:Q235)=0,"",IF(TRIM(A235&amp;"")="","Item required",IFERROR(IF(NOT(AND(COUNT(B235:C235,M235)=3,MIN(B235:C235,M235)&gt;=0,COUNT(N235:Q235)=COUNTA(N235:Q235),MIN(N235:Q235)&gt;=0)),"Enter nonnegative numbers for demand, days and stock",IF(NOT(OR(AND(D235="Entered",COUNT(E235)=1,E235&gt;=0,COUNTA(F235:G235)=0),AND(D235="Statistical",E235="",COUNT(F235:G235)=2,F235&gt;=0,G235&gt;=50,G235&lt;=99.9))),"Choose entered safety OR sigma and service (50-99.9%)",IF(NOT(OR(AND(H235="Entered",COUNT(I235)=1,I235&gt;=0,COUNTA(J235:L235)=0),AND(H235="EOQ",I235="",L235="",COUNT(J235:K235)=2,MIN(J235:K235)&gt;0),AND(H235="Review",COUNT(L235)=1,L235&gt;=0,COUNTA(I235:K235)=0))),"Choose one quantity basis; EOQ costs must be positive",IF(IF(H235="EOQ",IF(B235=0,TRUE,SQRT(2*(B235*365)*J235/K235)&gt;0),TRUE),"Ready","Calculated EOQ outside numeric range; rescale")))),"Check inputs / numeric range")))</f>
        <v/>
      </c>
      <c r="S235" s="8">
        <f>IF(R235&lt;&gt;"Ready","",IFERROR(IF(D235="Statistical",IF(G235=50,0,MAX(0,_xlfn.NORM.S.INV(G235/100))),""),""))</f>
        <v/>
      </c>
      <c r="T235" s="8">
        <f>IF(R235&lt;&gt;"Ready","",IFERROR(IF(D235="Entered",E235,S235*F235*SQRT(C235)),""))</f>
        <v/>
      </c>
      <c r="U235" s="8">
        <f>IF(R235&lt;&gt;"Ready","",IFERROR(B235*365,""))</f>
        <v/>
      </c>
      <c r="V235" s="8">
        <f>IF(R235&lt;&gt;"Ready","",IFERROR(IF(H235="Entered",I235,IF(H235="Review",B235*L235,IF(U235=0,0,SQRT(2*U235*J235/K235)))),""))</f>
        <v/>
      </c>
      <c r="W235" s="8">
        <f>IF(R235&lt;&gt;"Ready","",IFERROR(B235*C235+T235,""))</f>
        <v/>
      </c>
      <c r="X235" s="8">
        <f>IF(R235&lt;&gt;"Ready","",IFERROR(W235+V235,""))</f>
        <v/>
      </c>
      <c r="Y235" s="8">
        <f>IF(R235&lt;&gt;"Ready","",IFERROR(M235+N(N235)-N(O235),""))</f>
        <v/>
      </c>
      <c r="Z235" s="8">
        <f>IF(R235&lt;&gt;"Ready","",IFERROR(IF(OR(Y235&lt;=W235,Y235-W235&lt;=MIN(8.881784197001252E-16*MAX(ABS(Y235),ABS(W235)),1E-9)),"Yes","No"),""))</f>
        <v/>
      </c>
      <c r="AA235" s="8">
        <f>IF(R235&lt;&gt;"Ready","",IFERROR(IF(AND(Z235="Yes",NOT(OR(X235&lt;=Y235,X235-Y235&lt;=MIN(8.881784197001252E-16*MAX(ABS(X235),ABS(Y235)),1E-9)))),MAX(0,X235-Y235),0),""))</f>
        <v/>
      </c>
      <c r="AB235" s="8">
        <f>IF(R235&lt;&gt;"Ready","",IFERROR(IF(AA235&gt;0,IF(N(Q235)&gt;0,IF(ABS(AD235-ROUND(AD235,0))&lt;=MIN(8.881784197001252E-16*AD235,1E-9),ROUND(AD235,0),ROUNDUP(AD235,0))*Q235,MAX(AA235,N(P235))),0),""))</f>
        <v/>
      </c>
      <c r="AC235" s="8">
        <f>IF(R235&lt;&gt;"Ready","",IFERROR(Y235+AB235,""))</f>
        <v/>
      </c>
      <c r="AD235" s="8">
        <f>IF(R235&lt;&gt;"Ready","",IFERROR(IF(N(Q235)&gt;0,MAX(AA235,N(P235))/Q235,""),""))</f>
        <v/>
      </c>
    </row>
    <row r="236">
      <c r="A236" s="6" t="n"/>
      <c r="B236" s="7" t="n"/>
      <c r="C236" s="7" t="n"/>
      <c r="D236" s="7" t="n"/>
      <c r="E236" s="7" t="n"/>
      <c r="F236" s="7" t="n"/>
      <c r="G236" s="7" t="n"/>
      <c r="H236" s="7" t="n"/>
      <c r="I236" s="7" t="n"/>
      <c r="J236" s="7" t="n"/>
      <c r="K236" s="7" t="n"/>
      <c r="L236" s="7" t="n"/>
      <c r="M236" s="7" t="n"/>
      <c r="N236" s="7" t="n"/>
      <c r="O236" s="7" t="n"/>
      <c r="P236" s="7" t="n"/>
      <c r="Q236" s="7" t="n"/>
      <c r="R236" s="8">
        <f>IF(COUNTA(A236:Q236)=0,"",IF(TRIM(A236&amp;"")="","Item required",IFERROR(IF(NOT(AND(COUNT(B236:C236,M236)=3,MIN(B236:C236,M236)&gt;=0,COUNT(N236:Q236)=COUNTA(N236:Q236),MIN(N236:Q236)&gt;=0)),"Enter nonnegative numbers for demand, days and stock",IF(NOT(OR(AND(D236="Entered",COUNT(E236)=1,E236&gt;=0,COUNTA(F236:G236)=0),AND(D236="Statistical",E236="",COUNT(F236:G236)=2,F236&gt;=0,G236&gt;=50,G236&lt;=99.9))),"Choose entered safety OR sigma and service (50-99.9%)",IF(NOT(OR(AND(H236="Entered",COUNT(I236)=1,I236&gt;=0,COUNTA(J236:L236)=0),AND(H236="EOQ",I236="",L236="",COUNT(J236:K236)=2,MIN(J236:K236)&gt;0),AND(H236="Review",COUNT(L236)=1,L236&gt;=0,COUNTA(I236:K236)=0))),"Choose one quantity basis; EOQ costs must be positive",IF(IF(H236="EOQ",IF(B236=0,TRUE,SQRT(2*(B236*365)*J236/K236)&gt;0),TRUE),"Ready","Calculated EOQ outside numeric range; rescale")))),"Check inputs / numeric range")))</f>
        <v/>
      </c>
      <c r="S236" s="8">
        <f>IF(R236&lt;&gt;"Ready","",IFERROR(IF(D236="Statistical",IF(G236=50,0,MAX(0,_xlfn.NORM.S.INV(G236/100))),""),""))</f>
        <v/>
      </c>
      <c r="T236" s="8">
        <f>IF(R236&lt;&gt;"Ready","",IFERROR(IF(D236="Entered",E236,S236*F236*SQRT(C236)),""))</f>
        <v/>
      </c>
      <c r="U236" s="8">
        <f>IF(R236&lt;&gt;"Ready","",IFERROR(B236*365,""))</f>
        <v/>
      </c>
      <c r="V236" s="8">
        <f>IF(R236&lt;&gt;"Ready","",IFERROR(IF(H236="Entered",I236,IF(H236="Review",B236*L236,IF(U236=0,0,SQRT(2*U236*J236/K236)))),""))</f>
        <v/>
      </c>
      <c r="W236" s="8">
        <f>IF(R236&lt;&gt;"Ready","",IFERROR(B236*C236+T236,""))</f>
        <v/>
      </c>
      <c r="X236" s="8">
        <f>IF(R236&lt;&gt;"Ready","",IFERROR(W236+V236,""))</f>
        <v/>
      </c>
      <c r="Y236" s="8">
        <f>IF(R236&lt;&gt;"Ready","",IFERROR(M236+N(N236)-N(O236),""))</f>
        <v/>
      </c>
      <c r="Z236" s="8">
        <f>IF(R236&lt;&gt;"Ready","",IFERROR(IF(OR(Y236&lt;=W236,Y236-W236&lt;=MIN(8.881784197001252E-16*MAX(ABS(Y236),ABS(W236)),1E-9)),"Yes","No"),""))</f>
        <v/>
      </c>
      <c r="AA236" s="8">
        <f>IF(R236&lt;&gt;"Ready","",IFERROR(IF(AND(Z236="Yes",NOT(OR(X236&lt;=Y236,X236-Y236&lt;=MIN(8.881784197001252E-16*MAX(ABS(X236),ABS(Y236)),1E-9)))),MAX(0,X236-Y236),0),""))</f>
        <v/>
      </c>
      <c r="AB236" s="8">
        <f>IF(R236&lt;&gt;"Ready","",IFERROR(IF(AA236&gt;0,IF(N(Q236)&gt;0,IF(ABS(AD236-ROUND(AD236,0))&lt;=MIN(8.881784197001252E-16*AD236,1E-9),ROUND(AD236,0),ROUNDUP(AD236,0))*Q236,MAX(AA236,N(P236))),0),""))</f>
        <v/>
      </c>
      <c r="AC236" s="8">
        <f>IF(R236&lt;&gt;"Ready","",IFERROR(Y236+AB236,""))</f>
        <v/>
      </c>
      <c r="AD236" s="8">
        <f>IF(R236&lt;&gt;"Ready","",IFERROR(IF(N(Q236)&gt;0,MAX(AA236,N(P236))/Q236,""),""))</f>
        <v/>
      </c>
    </row>
    <row r="237">
      <c r="A237" s="6" t="n"/>
      <c r="B237" s="7" t="n"/>
      <c r="C237" s="7" t="n"/>
      <c r="D237" s="7" t="n"/>
      <c r="E237" s="7" t="n"/>
      <c r="F237" s="7" t="n"/>
      <c r="G237" s="7" t="n"/>
      <c r="H237" s="7" t="n"/>
      <c r="I237" s="7" t="n"/>
      <c r="J237" s="7" t="n"/>
      <c r="K237" s="7" t="n"/>
      <c r="L237" s="7" t="n"/>
      <c r="M237" s="7" t="n"/>
      <c r="N237" s="7" t="n"/>
      <c r="O237" s="7" t="n"/>
      <c r="P237" s="7" t="n"/>
      <c r="Q237" s="7" t="n"/>
      <c r="R237" s="8">
        <f>IF(COUNTA(A237:Q237)=0,"",IF(TRIM(A237&amp;"")="","Item required",IFERROR(IF(NOT(AND(COUNT(B237:C237,M237)=3,MIN(B237:C237,M237)&gt;=0,COUNT(N237:Q237)=COUNTA(N237:Q237),MIN(N237:Q237)&gt;=0)),"Enter nonnegative numbers for demand, days and stock",IF(NOT(OR(AND(D237="Entered",COUNT(E237)=1,E237&gt;=0,COUNTA(F237:G237)=0),AND(D237="Statistical",E237="",COUNT(F237:G237)=2,F237&gt;=0,G237&gt;=50,G237&lt;=99.9))),"Choose entered safety OR sigma and service (50-99.9%)",IF(NOT(OR(AND(H237="Entered",COUNT(I237)=1,I237&gt;=0,COUNTA(J237:L237)=0),AND(H237="EOQ",I237="",L237="",COUNT(J237:K237)=2,MIN(J237:K237)&gt;0),AND(H237="Review",COUNT(L237)=1,L237&gt;=0,COUNTA(I237:K237)=0))),"Choose one quantity basis; EOQ costs must be positive",IF(IF(H237="EOQ",IF(B237=0,TRUE,SQRT(2*(B237*365)*J237/K237)&gt;0),TRUE),"Ready","Calculated EOQ outside numeric range; rescale")))),"Check inputs / numeric range")))</f>
        <v/>
      </c>
      <c r="S237" s="8">
        <f>IF(R237&lt;&gt;"Ready","",IFERROR(IF(D237="Statistical",IF(G237=50,0,MAX(0,_xlfn.NORM.S.INV(G237/100))),""),""))</f>
        <v/>
      </c>
      <c r="T237" s="8">
        <f>IF(R237&lt;&gt;"Ready","",IFERROR(IF(D237="Entered",E237,S237*F237*SQRT(C237)),""))</f>
        <v/>
      </c>
      <c r="U237" s="8">
        <f>IF(R237&lt;&gt;"Ready","",IFERROR(B237*365,""))</f>
        <v/>
      </c>
      <c r="V237" s="8">
        <f>IF(R237&lt;&gt;"Ready","",IFERROR(IF(H237="Entered",I237,IF(H237="Review",B237*L237,IF(U237=0,0,SQRT(2*U237*J237/K237)))),""))</f>
        <v/>
      </c>
      <c r="W237" s="8">
        <f>IF(R237&lt;&gt;"Ready","",IFERROR(B237*C237+T237,""))</f>
        <v/>
      </c>
      <c r="X237" s="8">
        <f>IF(R237&lt;&gt;"Ready","",IFERROR(W237+V237,""))</f>
        <v/>
      </c>
      <c r="Y237" s="8">
        <f>IF(R237&lt;&gt;"Ready","",IFERROR(M237+N(N237)-N(O237),""))</f>
        <v/>
      </c>
      <c r="Z237" s="8">
        <f>IF(R237&lt;&gt;"Ready","",IFERROR(IF(OR(Y237&lt;=W237,Y237-W237&lt;=MIN(8.881784197001252E-16*MAX(ABS(Y237),ABS(W237)),1E-9)),"Yes","No"),""))</f>
        <v/>
      </c>
      <c r="AA237" s="8">
        <f>IF(R237&lt;&gt;"Ready","",IFERROR(IF(AND(Z237="Yes",NOT(OR(X237&lt;=Y237,X237-Y237&lt;=MIN(8.881784197001252E-16*MAX(ABS(X237),ABS(Y237)),1E-9)))),MAX(0,X237-Y237),0),""))</f>
        <v/>
      </c>
      <c r="AB237" s="8">
        <f>IF(R237&lt;&gt;"Ready","",IFERROR(IF(AA237&gt;0,IF(N(Q237)&gt;0,IF(ABS(AD237-ROUND(AD237,0))&lt;=MIN(8.881784197001252E-16*AD237,1E-9),ROUND(AD237,0),ROUNDUP(AD237,0))*Q237,MAX(AA237,N(P237))),0),""))</f>
        <v/>
      </c>
      <c r="AC237" s="8">
        <f>IF(R237&lt;&gt;"Ready","",IFERROR(Y237+AB237,""))</f>
        <v/>
      </c>
      <c r="AD237" s="8">
        <f>IF(R237&lt;&gt;"Ready","",IFERROR(IF(N(Q237)&gt;0,MAX(AA237,N(P237))/Q237,""),""))</f>
        <v/>
      </c>
    </row>
    <row r="238">
      <c r="A238" s="6" t="n"/>
      <c r="B238" s="7" t="n"/>
      <c r="C238" s="7" t="n"/>
      <c r="D238" s="7" t="n"/>
      <c r="E238" s="7" t="n"/>
      <c r="F238" s="7" t="n"/>
      <c r="G238" s="7" t="n"/>
      <c r="H238" s="7" t="n"/>
      <c r="I238" s="7" t="n"/>
      <c r="J238" s="7" t="n"/>
      <c r="K238" s="7" t="n"/>
      <c r="L238" s="7" t="n"/>
      <c r="M238" s="7" t="n"/>
      <c r="N238" s="7" t="n"/>
      <c r="O238" s="7" t="n"/>
      <c r="P238" s="7" t="n"/>
      <c r="Q238" s="7" t="n"/>
      <c r="R238" s="8">
        <f>IF(COUNTA(A238:Q238)=0,"",IF(TRIM(A238&amp;"")="","Item required",IFERROR(IF(NOT(AND(COUNT(B238:C238,M238)=3,MIN(B238:C238,M238)&gt;=0,COUNT(N238:Q238)=COUNTA(N238:Q238),MIN(N238:Q238)&gt;=0)),"Enter nonnegative numbers for demand, days and stock",IF(NOT(OR(AND(D238="Entered",COUNT(E238)=1,E238&gt;=0,COUNTA(F238:G238)=0),AND(D238="Statistical",E238="",COUNT(F238:G238)=2,F238&gt;=0,G238&gt;=50,G238&lt;=99.9))),"Choose entered safety OR sigma and service (50-99.9%)",IF(NOT(OR(AND(H238="Entered",COUNT(I238)=1,I238&gt;=0,COUNTA(J238:L238)=0),AND(H238="EOQ",I238="",L238="",COUNT(J238:K238)=2,MIN(J238:K238)&gt;0),AND(H238="Review",COUNT(L238)=1,L238&gt;=0,COUNTA(I238:K238)=0))),"Choose one quantity basis; EOQ costs must be positive",IF(IF(H238="EOQ",IF(B238=0,TRUE,SQRT(2*(B238*365)*J238/K238)&gt;0),TRUE),"Ready","Calculated EOQ outside numeric range; rescale")))),"Check inputs / numeric range")))</f>
        <v/>
      </c>
      <c r="S238" s="8">
        <f>IF(R238&lt;&gt;"Ready","",IFERROR(IF(D238="Statistical",IF(G238=50,0,MAX(0,_xlfn.NORM.S.INV(G238/100))),""),""))</f>
        <v/>
      </c>
      <c r="T238" s="8">
        <f>IF(R238&lt;&gt;"Ready","",IFERROR(IF(D238="Entered",E238,S238*F238*SQRT(C238)),""))</f>
        <v/>
      </c>
      <c r="U238" s="8">
        <f>IF(R238&lt;&gt;"Ready","",IFERROR(B238*365,""))</f>
        <v/>
      </c>
      <c r="V238" s="8">
        <f>IF(R238&lt;&gt;"Ready","",IFERROR(IF(H238="Entered",I238,IF(H238="Review",B238*L238,IF(U238=0,0,SQRT(2*U238*J238/K238)))),""))</f>
        <v/>
      </c>
      <c r="W238" s="8">
        <f>IF(R238&lt;&gt;"Ready","",IFERROR(B238*C238+T238,""))</f>
        <v/>
      </c>
      <c r="X238" s="8">
        <f>IF(R238&lt;&gt;"Ready","",IFERROR(W238+V238,""))</f>
        <v/>
      </c>
      <c r="Y238" s="8">
        <f>IF(R238&lt;&gt;"Ready","",IFERROR(M238+N(N238)-N(O238),""))</f>
        <v/>
      </c>
      <c r="Z238" s="8">
        <f>IF(R238&lt;&gt;"Ready","",IFERROR(IF(OR(Y238&lt;=W238,Y238-W238&lt;=MIN(8.881784197001252E-16*MAX(ABS(Y238),ABS(W238)),1E-9)),"Yes","No"),""))</f>
        <v/>
      </c>
      <c r="AA238" s="8">
        <f>IF(R238&lt;&gt;"Ready","",IFERROR(IF(AND(Z238="Yes",NOT(OR(X238&lt;=Y238,X238-Y238&lt;=MIN(8.881784197001252E-16*MAX(ABS(X238),ABS(Y238)),1E-9)))),MAX(0,X238-Y238),0),""))</f>
        <v/>
      </c>
      <c r="AB238" s="8">
        <f>IF(R238&lt;&gt;"Ready","",IFERROR(IF(AA238&gt;0,IF(N(Q238)&gt;0,IF(ABS(AD238-ROUND(AD238,0))&lt;=MIN(8.881784197001252E-16*AD238,1E-9),ROUND(AD238,0),ROUNDUP(AD238,0))*Q238,MAX(AA238,N(P238))),0),""))</f>
        <v/>
      </c>
      <c r="AC238" s="8">
        <f>IF(R238&lt;&gt;"Ready","",IFERROR(Y238+AB238,""))</f>
        <v/>
      </c>
      <c r="AD238" s="8">
        <f>IF(R238&lt;&gt;"Ready","",IFERROR(IF(N(Q238)&gt;0,MAX(AA238,N(P238))/Q238,""),""))</f>
        <v/>
      </c>
    </row>
    <row r="239">
      <c r="A239" s="6" t="n"/>
      <c r="B239" s="7" t="n"/>
      <c r="C239" s="7" t="n"/>
      <c r="D239" s="7" t="n"/>
      <c r="E239" s="7" t="n"/>
      <c r="F239" s="7" t="n"/>
      <c r="G239" s="7" t="n"/>
      <c r="H239" s="7" t="n"/>
      <c r="I239" s="7" t="n"/>
      <c r="J239" s="7" t="n"/>
      <c r="K239" s="7" t="n"/>
      <c r="L239" s="7" t="n"/>
      <c r="M239" s="7" t="n"/>
      <c r="N239" s="7" t="n"/>
      <c r="O239" s="7" t="n"/>
      <c r="P239" s="7" t="n"/>
      <c r="Q239" s="7" t="n"/>
      <c r="R239" s="8">
        <f>IF(COUNTA(A239:Q239)=0,"",IF(TRIM(A239&amp;"")="","Item required",IFERROR(IF(NOT(AND(COUNT(B239:C239,M239)=3,MIN(B239:C239,M239)&gt;=0,COUNT(N239:Q239)=COUNTA(N239:Q239),MIN(N239:Q239)&gt;=0)),"Enter nonnegative numbers for demand, days and stock",IF(NOT(OR(AND(D239="Entered",COUNT(E239)=1,E239&gt;=0,COUNTA(F239:G239)=0),AND(D239="Statistical",E239="",COUNT(F239:G239)=2,F239&gt;=0,G239&gt;=50,G239&lt;=99.9))),"Choose entered safety OR sigma and service (50-99.9%)",IF(NOT(OR(AND(H239="Entered",COUNT(I239)=1,I239&gt;=0,COUNTA(J239:L239)=0),AND(H239="EOQ",I239="",L239="",COUNT(J239:K239)=2,MIN(J239:K239)&gt;0),AND(H239="Review",COUNT(L239)=1,L239&gt;=0,COUNTA(I239:K239)=0))),"Choose one quantity basis; EOQ costs must be positive",IF(IF(H239="EOQ",IF(B239=0,TRUE,SQRT(2*(B239*365)*J239/K239)&gt;0),TRUE),"Ready","Calculated EOQ outside numeric range; rescale")))),"Check inputs / numeric range")))</f>
        <v/>
      </c>
      <c r="S239" s="8">
        <f>IF(R239&lt;&gt;"Ready","",IFERROR(IF(D239="Statistical",IF(G239=50,0,MAX(0,_xlfn.NORM.S.INV(G239/100))),""),""))</f>
        <v/>
      </c>
      <c r="T239" s="8">
        <f>IF(R239&lt;&gt;"Ready","",IFERROR(IF(D239="Entered",E239,S239*F239*SQRT(C239)),""))</f>
        <v/>
      </c>
      <c r="U239" s="8">
        <f>IF(R239&lt;&gt;"Ready","",IFERROR(B239*365,""))</f>
        <v/>
      </c>
      <c r="V239" s="8">
        <f>IF(R239&lt;&gt;"Ready","",IFERROR(IF(H239="Entered",I239,IF(H239="Review",B239*L239,IF(U239=0,0,SQRT(2*U239*J239/K239)))),""))</f>
        <v/>
      </c>
      <c r="W239" s="8">
        <f>IF(R239&lt;&gt;"Ready","",IFERROR(B239*C239+T239,""))</f>
        <v/>
      </c>
      <c r="X239" s="8">
        <f>IF(R239&lt;&gt;"Ready","",IFERROR(W239+V239,""))</f>
        <v/>
      </c>
      <c r="Y239" s="8">
        <f>IF(R239&lt;&gt;"Ready","",IFERROR(M239+N(N239)-N(O239),""))</f>
        <v/>
      </c>
      <c r="Z239" s="8">
        <f>IF(R239&lt;&gt;"Ready","",IFERROR(IF(OR(Y239&lt;=W239,Y239-W239&lt;=MIN(8.881784197001252E-16*MAX(ABS(Y239),ABS(W239)),1E-9)),"Yes","No"),""))</f>
        <v/>
      </c>
      <c r="AA239" s="8">
        <f>IF(R239&lt;&gt;"Ready","",IFERROR(IF(AND(Z239="Yes",NOT(OR(X239&lt;=Y239,X239-Y239&lt;=MIN(8.881784197001252E-16*MAX(ABS(X239),ABS(Y239)),1E-9)))),MAX(0,X239-Y239),0),""))</f>
        <v/>
      </c>
      <c r="AB239" s="8">
        <f>IF(R239&lt;&gt;"Ready","",IFERROR(IF(AA239&gt;0,IF(N(Q239)&gt;0,IF(ABS(AD239-ROUND(AD239,0))&lt;=MIN(8.881784197001252E-16*AD239,1E-9),ROUND(AD239,0),ROUNDUP(AD239,0))*Q239,MAX(AA239,N(P239))),0),""))</f>
        <v/>
      </c>
      <c r="AC239" s="8">
        <f>IF(R239&lt;&gt;"Ready","",IFERROR(Y239+AB239,""))</f>
        <v/>
      </c>
      <c r="AD239" s="8">
        <f>IF(R239&lt;&gt;"Ready","",IFERROR(IF(N(Q239)&gt;0,MAX(AA239,N(P239))/Q239,""),""))</f>
        <v/>
      </c>
    </row>
    <row r="240">
      <c r="A240" s="6" t="n"/>
      <c r="B240" s="7" t="n"/>
      <c r="C240" s="7" t="n"/>
      <c r="D240" s="7" t="n"/>
      <c r="E240" s="7" t="n"/>
      <c r="F240" s="7" t="n"/>
      <c r="G240" s="7" t="n"/>
      <c r="H240" s="7" t="n"/>
      <c r="I240" s="7" t="n"/>
      <c r="J240" s="7" t="n"/>
      <c r="K240" s="7" t="n"/>
      <c r="L240" s="7" t="n"/>
      <c r="M240" s="7" t="n"/>
      <c r="N240" s="7" t="n"/>
      <c r="O240" s="7" t="n"/>
      <c r="P240" s="7" t="n"/>
      <c r="Q240" s="7" t="n"/>
      <c r="R240" s="8">
        <f>IF(COUNTA(A240:Q240)=0,"",IF(TRIM(A240&amp;"")="","Item required",IFERROR(IF(NOT(AND(COUNT(B240:C240,M240)=3,MIN(B240:C240,M240)&gt;=0,COUNT(N240:Q240)=COUNTA(N240:Q240),MIN(N240:Q240)&gt;=0)),"Enter nonnegative numbers for demand, days and stock",IF(NOT(OR(AND(D240="Entered",COUNT(E240)=1,E240&gt;=0,COUNTA(F240:G240)=0),AND(D240="Statistical",E240="",COUNT(F240:G240)=2,F240&gt;=0,G240&gt;=50,G240&lt;=99.9))),"Choose entered safety OR sigma and service (50-99.9%)",IF(NOT(OR(AND(H240="Entered",COUNT(I240)=1,I240&gt;=0,COUNTA(J240:L240)=0),AND(H240="EOQ",I240="",L240="",COUNT(J240:K240)=2,MIN(J240:K240)&gt;0),AND(H240="Review",COUNT(L240)=1,L240&gt;=0,COUNTA(I240:K240)=0))),"Choose one quantity basis; EOQ costs must be positive",IF(IF(H240="EOQ",IF(B240=0,TRUE,SQRT(2*(B240*365)*J240/K240)&gt;0),TRUE),"Ready","Calculated EOQ outside numeric range; rescale")))),"Check inputs / numeric range")))</f>
        <v/>
      </c>
      <c r="S240" s="8">
        <f>IF(R240&lt;&gt;"Ready","",IFERROR(IF(D240="Statistical",IF(G240=50,0,MAX(0,_xlfn.NORM.S.INV(G240/100))),""),""))</f>
        <v/>
      </c>
      <c r="T240" s="8">
        <f>IF(R240&lt;&gt;"Ready","",IFERROR(IF(D240="Entered",E240,S240*F240*SQRT(C240)),""))</f>
        <v/>
      </c>
      <c r="U240" s="8">
        <f>IF(R240&lt;&gt;"Ready","",IFERROR(B240*365,""))</f>
        <v/>
      </c>
      <c r="V240" s="8">
        <f>IF(R240&lt;&gt;"Ready","",IFERROR(IF(H240="Entered",I240,IF(H240="Review",B240*L240,IF(U240=0,0,SQRT(2*U240*J240/K240)))),""))</f>
        <v/>
      </c>
      <c r="W240" s="8">
        <f>IF(R240&lt;&gt;"Ready","",IFERROR(B240*C240+T240,""))</f>
        <v/>
      </c>
      <c r="X240" s="8">
        <f>IF(R240&lt;&gt;"Ready","",IFERROR(W240+V240,""))</f>
        <v/>
      </c>
      <c r="Y240" s="8">
        <f>IF(R240&lt;&gt;"Ready","",IFERROR(M240+N(N240)-N(O240),""))</f>
        <v/>
      </c>
      <c r="Z240" s="8">
        <f>IF(R240&lt;&gt;"Ready","",IFERROR(IF(OR(Y240&lt;=W240,Y240-W240&lt;=MIN(8.881784197001252E-16*MAX(ABS(Y240),ABS(W240)),1E-9)),"Yes","No"),""))</f>
        <v/>
      </c>
      <c r="AA240" s="8">
        <f>IF(R240&lt;&gt;"Ready","",IFERROR(IF(AND(Z240="Yes",NOT(OR(X240&lt;=Y240,X240-Y240&lt;=MIN(8.881784197001252E-16*MAX(ABS(X240),ABS(Y240)),1E-9)))),MAX(0,X240-Y240),0),""))</f>
        <v/>
      </c>
      <c r="AB240" s="8">
        <f>IF(R240&lt;&gt;"Ready","",IFERROR(IF(AA240&gt;0,IF(N(Q240)&gt;0,IF(ABS(AD240-ROUND(AD240,0))&lt;=MIN(8.881784197001252E-16*AD240,1E-9),ROUND(AD240,0),ROUNDUP(AD240,0))*Q240,MAX(AA240,N(P240))),0),""))</f>
        <v/>
      </c>
      <c r="AC240" s="8">
        <f>IF(R240&lt;&gt;"Ready","",IFERROR(Y240+AB240,""))</f>
        <v/>
      </c>
      <c r="AD240" s="8">
        <f>IF(R240&lt;&gt;"Ready","",IFERROR(IF(N(Q240)&gt;0,MAX(AA240,N(P240))/Q240,""),""))</f>
        <v/>
      </c>
    </row>
    <row r="241">
      <c r="A241" s="6" t="n"/>
      <c r="B241" s="7" t="n"/>
      <c r="C241" s="7" t="n"/>
      <c r="D241" s="7" t="n"/>
      <c r="E241" s="7" t="n"/>
      <c r="F241" s="7" t="n"/>
      <c r="G241" s="7" t="n"/>
      <c r="H241" s="7" t="n"/>
      <c r="I241" s="7" t="n"/>
      <c r="J241" s="7" t="n"/>
      <c r="K241" s="7" t="n"/>
      <c r="L241" s="7" t="n"/>
      <c r="M241" s="7" t="n"/>
      <c r="N241" s="7" t="n"/>
      <c r="O241" s="7" t="n"/>
      <c r="P241" s="7" t="n"/>
      <c r="Q241" s="7" t="n"/>
      <c r="R241" s="8">
        <f>IF(COUNTA(A241:Q241)=0,"",IF(TRIM(A241&amp;"")="","Item required",IFERROR(IF(NOT(AND(COUNT(B241:C241,M241)=3,MIN(B241:C241,M241)&gt;=0,COUNT(N241:Q241)=COUNTA(N241:Q241),MIN(N241:Q241)&gt;=0)),"Enter nonnegative numbers for demand, days and stock",IF(NOT(OR(AND(D241="Entered",COUNT(E241)=1,E241&gt;=0,COUNTA(F241:G241)=0),AND(D241="Statistical",E241="",COUNT(F241:G241)=2,F241&gt;=0,G241&gt;=50,G241&lt;=99.9))),"Choose entered safety OR sigma and service (50-99.9%)",IF(NOT(OR(AND(H241="Entered",COUNT(I241)=1,I241&gt;=0,COUNTA(J241:L241)=0),AND(H241="EOQ",I241="",L241="",COUNT(J241:K241)=2,MIN(J241:K241)&gt;0),AND(H241="Review",COUNT(L241)=1,L241&gt;=0,COUNTA(I241:K241)=0))),"Choose one quantity basis; EOQ costs must be positive",IF(IF(H241="EOQ",IF(B241=0,TRUE,SQRT(2*(B241*365)*J241/K241)&gt;0),TRUE),"Ready","Calculated EOQ outside numeric range; rescale")))),"Check inputs / numeric range")))</f>
        <v/>
      </c>
      <c r="S241" s="8">
        <f>IF(R241&lt;&gt;"Ready","",IFERROR(IF(D241="Statistical",IF(G241=50,0,MAX(0,_xlfn.NORM.S.INV(G241/100))),""),""))</f>
        <v/>
      </c>
      <c r="T241" s="8">
        <f>IF(R241&lt;&gt;"Ready","",IFERROR(IF(D241="Entered",E241,S241*F241*SQRT(C241)),""))</f>
        <v/>
      </c>
      <c r="U241" s="8">
        <f>IF(R241&lt;&gt;"Ready","",IFERROR(B241*365,""))</f>
        <v/>
      </c>
      <c r="V241" s="8">
        <f>IF(R241&lt;&gt;"Ready","",IFERROR(IF(H241="Entered",I241,IF(H241="Review",B241*L241,IF(U241=0,0,SQRT(2*U241*J241/K241)))),""))</f>
        <v/>
      </c>
      <c r="W241" s="8">
        <f>IF(R241&lt;&gt;"Ready","",IFERROR(B241*C241+T241,""))</f>
        <v/>
      </c>
      <c r="X241" s="8">
        <f>IF(R241&lt;&gt;"Ready","",IFERROR(W241+V241,""))</f>
        <v/>
      </c>
      <c r="Y241" s="8">
        <f>IF(R241&lt;&gt;"Ready","",IFERROR(M241+N(N241)-N(O241),""))</f>
        <v/>
      </c>
      <c r="Z241" s="8">
        <f>IF(R241&lt;&gt;"Ready","",IFERROR(IF(OR(Y241&lt;=W241,Y241-W241&lt;=MIN(8.881784197001252E-16*MAX(ABS(Y241),ABS(W241)),1E-9)),"Yes","No"),""))</f>
        <v/>
      </c>
      <c r="AA241" s="8">
        <f>IF(R241&lt;&gt;"Ready","",IFERROR(IF(AND(Z241="Yes",NOT(OR(X241&lt;=Y241,X241-Y241&lt;=MIN(8.881784197001252E-16*MAX(ABS(X241),ABS(Y241)),1E-9)))),MAX(0,X241-Y241),0),""))</f>
        <v/>
      </c>
      <c r="AB241" s="8">
        <f>IF(R241&lt;&gt;"Ready","",IFERROR(IF(AA241&gt;0,IF(N(Q241)&gt;0,IF(ABS(AD241-ROUND(AD241,0))&lt;=MIN(8.881784197001252E-16*AD241,1E-9),ROUND(AD241,0),ROUNDUP(AD241,0))*Q241,MAX(AA241,N(P241))),0),""))</f>
        <v/>
      </c>
      <c r="AC241" s="8">
        <f>IF(R241&lt;&gt;"Ready","",IFERROR(Y241+AB241,""))</f>
        <v/>
      </c>
      <c r="AD241" s="8">
        <f>IF(R241&lt;&gt;"Ready","",IFERROR(IF(N(Q241)&gt;0,MAX(AA241,N(P241))/Q241,""),""))</f>
        <v/>
      </c>
    </row>
    <row r="242">
      <c r="A242" s="6" t="n"/>
      <c r="B242" s="7" t="n"/>
      <c r="C242" s="7" t="n"/>
      <c r="D242" s="7" t="n"/>
      <c r="E242" s="7" t="n"/>
      <c r="F242" s="7" t="n"/>
      <c r="G242" s="7" t="n"/>
      <c r="H242" s="7" t="n"/>
      <c r="I242" s="7" t="n"/>
      <c r="J242" s="7" t="n"/>
      <c r="K242" s="7" t="n"/>
      <c r="L242" s="7" t="n"/>
      <c r="M242" s="7" t="n"/>
      <c r="N242" s="7" t="n"/>
      <c r="O242" s="7" t="n"/>
      <c r="P242" s="7" t="n"/>
      <c r="Q242" s="7" t="n"/>
      <c r="R242" s="8">
        <f>IF(COUNTA(A242:Q242)=0,"",IF(TRIM(A242&amp;"")="","Item required",IFERROR(IF(NOT(AND(COUNT(B242:C242,M242)=3,MIN(B242:C242,M242)&gt;=0,COUNT(N242:Q242)=COUNTA(N242:Q242),MIN(N242:Q242)&gt;=0)),"Enter nonnegative numbers for demand, days and stock",IF(NOT(OR(AND(D242="Entered",COUNT(E242)=1,E242&gt;=0,COUNTA(F242:G242)=0),AND(D242="Statistical",E242="",COUNT(F242:G242)=2,F242&gt;=0,G242&gt;=50,G242&lt;=99.9))),"Choose entered safety OR sigma and service (50-99.9%)",IF(NOT(OR(AND(H242="Entered",COUNT(I242)=1,I242&gt;=0,COUNTA(J242:L242)=0),AND(H242="EOQ",I242="",L242="",COUNT(J242:K242)=2,MIN(J242:K242)&gt;0),AND(H242="Review",COUNT(L242)=1,L242&gt;=0,COUNTA(I242:K242)=0))),"Choose one quantity basis; EOQ costs must be positive",IF(IF(H242="EOQ",IF(B242=0,TRUE,SQRT(2*(B242*365)*J242/K242)&gt;0),TRUE),"Ready","Calculated EOQ outside numeric range; rescale")))),"Check inputs / numeric range")))</f>
        <v/>
      </c>
      <c r="S242" s="8">
        <f>IF(R242&lt;&gt;"Ready","",IFERROR(IF(D242="Statistical",IF(G242=50,0,MAX(0,_xlfn.NORM.S.INV(G242/100))),""),""))</f>
        <v/>
      </c>
      <c r="T242" s="8">
        <f>IF(R242&lt;&gt;"Ready","",IFERROR(IF(D242="Entered",E242,S242*F242*SQRT(C242)),""))</f>
        <v/>
      </c>
      <c r="U242" s="8">
        <f>IF(R242&lt;&gt;"Ready","",IFERROR(B242*365,""))</f>
        <v/>
      </c>
      <c r="V242" s="8">
        <f>IF(R242&lt;&gt;"Ready","",IFERROR(IF(H242="Entered",I242,IF(H242="Review",B242*L242,IF(U242=0,0,SQRT(2*U242*J242/K242)))),""))</f>
        <v/>
      </c>
      <c r="W242" s="8">
        <f>IF(R242&lt;&gt;"Ready","",IFERROR(B242*C242+T242,""))</f>
        <v/>
      </c>
      <c r="X242" s="8">
        <f>IF(R242&lt;&gt;"Ready","",IFERROR(W242+V242,""))</f>
        <v/>
      </c>
      <c r="Y242" s="8">
        <f>IF(R242&lt;&gt;"Ready","",IFERROR(M242+N(N242)-N(O242),""))</f>
        <v/>
      </c>
      <c r="Z242" s="8">
        <f>IF(R242&lt;&gt;"Ready","",IFERROR(IF(OR(Y242&lt;=W242,Y242-W242&lt;=MIN(8.881784197001252E-16*MAX(ABS(Y242),ABS(W242)),1E-9)),"Yes","No"),""))</f>
        <v/>
      </c>
      <c r="AA242" s="8">
        <f>IF(R242&lt;&gt;"Ready","",IFERROR(IF(AND(Z242="Yes",NOT(OR(X242&lt;=Y242,X242-Y242&lt;=MIN(8.881784197001252E-16*MAX(ABS(X242),ABS(Y242)),1E-9)))),MAX(0,X242-Y242),0),""))</f>
        <v/>
      </c>
      <c r="AB242" s="8">
        <f>IF(R242&lt;&gt;"Ready","",IFERROR(IF(AA242&gt;0,IF(N(Q242)&gt;0,IF(ABS(AD242-ROUND(AD242,0))&lt;=MIN(8.881784197001252E-16*AD242,1E-9),ROUND(AD242,0),ROUNDUP(AD242,0))*Q242,MAX(AA242,N(P242))),0),""))</f>
        <v/>
      </c>
      <c r="AC242" s="8">
        <f>IF(R242&lt;&gt;"Ready","",IFERROR(Y242+AB242,""))</f>
        <v/>
      </c>
      <c r="AD242" s="8">
        <f>IF(R242&lt;&gt;"Ready","",IFERROR(IF(N(Q242)&gt;0,MAX(AA242,N(P242))/Q242,""),""))</f>
        <v/>
      </c>
    </row>
    <row r="243">
      <c r="A243" s="6" t="n"/>
      <c r="B243" s="7" t="n"/>
      <c r="C243" s="7" t="n"/>
      <c r="D243" s="7" t="n"/>
      <c r="E243" s="7" t="n"/>
      <c r="F243" s="7" t="n"/>
      <c r="G243" s="7" t="n"/>
      <c r="H243" s="7" t="n"/>
      <c r="I243" s="7" t="n"/>
      <c r="J243" s="7" t="n"/>
      <c r="K243" s="7" t="n"/>
      <c r="L243" s="7" t="n"/>
      <c r="M243" s="7" t="n"/>
      <c r="N243" s="7" t="n"/>
      <c r="O243" s="7" t="n"/>
      <c r="P243" s="7" t="n"/>
      <c r="Q243" s="7" t="n"/>
      <c r="R243" s="8">
        <f>IF(COUNTA(A243:Q243)=0,"",IF(TRIM(A243&amp;"")="","Item required",IFERROR(IF(NOT(AND(COUNT(B243:C243,M243)=3,MIN(B243:C243,M243)&gt;=0,COUNT(N243:Q243)=COUNTA(N243:Q243),MIN(N243:Q243)&gt;=0)),"Enter nonnegative numbers for demand, days and stock",IF(NOT(OR(AND(D243="Entered",COUNT(E243)=1,E243&gt;=0,COUNTA(F243:G243)=0),AND(D243="Statistical",E243="",COUNT(F243:G243)=2,F243&gt;=0,G243&gt;=50,G243&lt;=99.9))),"Choose entered safety OR sigma and service (50-99.9%)",IF(NOT(OR(AND(H243="Entered",COUNT(I243)=1,I243&gt;=0,COUNTA(J243:L243)=0),AND(H243="EOQ",I243="",L243="",COUNT(J243:K243)=2,MIN(J243:K243)&gt;0),AND(H243="Review",COUNT(L243)=1,L243&gt;=0,COUNTA(I243:K243)=0))),"Choose one quantity basis; EOQ costs must be positive",IF(IF(H243="EOQ",IF(B243=0,TRUE,SQRT(2*(B243*365)*J243/K243)&gt;0),TRUE),"Ready","Calculated EOQ outside numeric range; rescale")))),"Check inputs / numeric range")))</f>
        <v/>
      </c>
      <c r="S243" s="8">
        <f>IF(R243&lt;&gt;"Ready","",IFERROR(IF(D243="Statistical",IF(G243=50,0,MAX(0,_xlfn.NORM.S.INV(G243/100))),""),""))</f>
        <v/>
      </c>
      <c r="T243" s="8">
        <f>IF(R243&lt;&gt;"Ready","",IFERROR(IF(D243="Entered",E243,S243*F243*SQRT(C243)),""))</f>
        <v/>
      </c>
      <c r="U243" s="8">
        <f>IF(R243&lt;&gt;"Ready","",IFERROR(B243*365,""))</f>
        <v/>
      </c>
      <c r="V243" s="8">
        <f>IF(R243&lt;&gt;"Ready","",IFERROR(IF(H243="Entered",I243,IF(H243="Review",B243*L243,IF(U243=0,0,SQRT(2*U243*J243/K243)))),""))</f>
        <v/>
      </c>
      <c r="W243" s="8">
        <f>IF(R243&lt;&gt;"Ready","",IFERROR(B243*C243+T243,""))</f>
        <v/>
      </c>
      <c r="X243" s="8">
        <f>IF(R243&lt;&gt;"Ready","",IFERROR(W243+V243,""))</f>
        <v/>
      </c>
      <c r="Y243" s="8">
        <f>IF(R243&lt;&gt;"Ready","",IFERROR(M243+N(N243)-N(O243),""))</f>
        <v/>
      </c>
      <c r="Z243" s="8">
        <f>IF(R243&lt;&gt;"Ready","",IFERROR(IF(OR(Y243&lt;=W243,Y243-W243&lt;=MIN(8.881784197001252E-16*MAX(ABS(Y243),ABS(W243)),1E-9)),"Yes","No"),""))</f>
        <v/>
      </c>
      <c r="AA243" s="8">
        <f>IF(R243&lt;&gt;"Ready","",IFERROR(IF(AND(Z243="Yes",NOT(OR(X243&lt;=Y243,X243-Y243&lt;=MIN(8.881784197001252E-16*MAX(ABS(X243),ABS(Y243)),1E-9)))),MAX(0,X243-Y243),0),""))</f>
        <v/>
      </c>
      <c r="AB243" s="8">
        <f>IF(R243&lt;&gt;"Ready","",IFERROR(IF(AA243&gt;0,IF(N(Q243)&gt;0,IF(ABS(AD243-ROUND(AD243,0))&lt;=MIN(8.881784197001252E-16*AD243,1E-9),ROUND(AD243,0),ROUNDUP(AD243,0))*Q243,MAX(AA243,N(P243))),0),""))</f>
        <v/>
      </c>
      <c r="AC243" s="8">
        <f>IF(R243&lt;&gt;"Ready","",IFERROR(Y243+AB243,""))</f>
        <v/>
      </c>
      <c r="AD243" s="8">
        <f>IF(R243&lt;&gt;"Ready","",IFERROR(IF(N(Q243)&gt;0,MAX(AA243,N(P243))/Q243,""),""))</f>
        <v/>
      </c>
    </row>
    <row r="244">
      <c r="A244" s="6" t="n"/>
      <c r="B244" s="7" t="n"/>
      <c r="C244" s="7" t="n"/>
      <c r="D244" s="7" t="n"/>
      <c r="E244" s="7" t="n"/>
      <c r="F244" s="7" t="n"/>
      <c r="G244" s="7" t="n"/>
      <c r="H244" s="7" t="n"/>
      <c r="I244" s="7" t="n"/>
      <c r="J244" s="7" t="n"/>
      <c r="K244" s="7" t="n"/>
      <c r="L244" s="7" t="n"/>
      <c r="M244" s="7" t="n"/>
      <c r="N244" s="7" t="n"/>
      <c r="O244" s="7" t="n"/>
      <c r="P244" s="7" t="n"/>
      <c r="Q244" s="7" t="n"/>
      <c r="R244" s="8">
        <f>IF(COUNTA(A244:Q244)=0,"",IF(TRIM(A244&amp;"")="","Item required",IFERROR(IF(NOT(AND(COUNT(B244:C244,M244)=3,MIN(B244:C244,M244)&gt;=0,COUNT(N244:Q244)=COUNTA(N244:Q244),MIN(N244:Q244)&gt;=0)),"Enter nonnegative numbers for demand, days and stock",IF(NOT(OR(AND(D244="Entered",COUNT(E244)=1,E244&gt;=0,COUNTA(F244:G244)=0),AND(D244="Statistical",E244="",COUNT(F244:G244)=2,F244&gt;=0,G244&gt;=50,G244&lt;=99.9))),"Choose entered safety OR sigma and service (50-99.9%)",IF(NOT(OR(AND(H244="Entered",COUNT(I244)=1,I244&gt;=0,COUNTA(J244:L244)=0),AND(H244="EOQ",I244="",L244="",COUNT(J244:K244)=2,MIN(J244:K244)&gt;0),AND(H244="Review",COUNT(L244)=1,L244&gt;=0,COUNTA(I244:K244)=0))),"Choose one quantity basis; EOQ costs must be positive",IF(IF(H244="EOQ",IF(B244=0,TRUE,SQRT(2*(B244*365)*J244/K244)&gt;0),TRUE),"Ready","Calculated EOQ outside numeric range; rescale")))),"Check inputs / numeric range")))</f>
        <v/>
      </c>
      <c r="S244" s="8">
        <f>IF(R244&lt;&gt;"Ready","",IFERROR(IF(D244="Statistical",IF(G244=50,0,MAX(0,_xlfn.NORM.S.INV(G244/100))),""),""))</f>
        <v/>
      </c>
      <c r="T244" s="8">
        <f>IF(R244&lt;&gt;"Ready","",IFERROR(IF(D244="Entered",E244,S244*F244*SQRT(C244)),""))</f>
        <v/>
      </c>
      <c r="U244" s="8">
        <f>IF(R244&lt;&gt;"Ready","",IFERROR(B244*365,""))</f>
        <v/>
      </c>
      <c r="V244" s="8">
        <f>IF(R244&lt;&gt;"Ready","",IFERROR(IF(H244="Entered",I244,IF(H244="Review",B244*L244,IF(U244=0,0,SQRT(2*U244*J244/K244)))),""))</f>
        <v/>
      </c>
      <c r="W244" s="8">
        <f>IF(R244&lt;&gt;"Ready","",IFERROR(B244*C244+T244,""))</f>
        <v/>
      </c>
      <c r="X244" s="8">
        <f>IF(R244&lt;&gt;"Ready","",IFERROR(W244+V244,""))</f>
        <v/>
      </c>
      <c r="Y244" s="8">
        <f>IF(R244&lt;&gt;"Ready","",IFERROR(M244+N(N244)-N(O244),""))</f>
        <v/>
      </c>
      <c r="Z244" s="8">
        <f>IF(R244&lt;&gt;"Ready","",IFERROR(IF(OR(Y244&lt;=W244,Y244-W244&lt;=MIN(8.881784197001252E-16*MAX(ABS(Y244),ABS(W244)),1E-9)),"Yes","No"),""))</f>
        <v/>
      </c>
      <c r="AA244" s="8">
        <f>IF(R244&lt;&gt;"Ready","",IFERROR(IF(AND(Z244="Yes",NOT(OR(X244&lt;=Y244,X244-Y244&lt;=MIN(8.881784197001252E-16*MAX(ABS(X244),ABS(Y244)),1E-9)))),MAX(0,X244-Y244),0),""))</f>
        <v/>
      </c>
      <c r="AB244" s="8">
        <f>IF(R244&lt;&gt;"Ready","",IFERROR(IF(AA244&gt;0,IF(N(Q244)&gt;0,IF(ABS(AD244-ROUND(AD244,0))&lt;=MIN(8.881784197001252E-16*AD244,1E-9),ROUND(AD244,0),ROUNDUP(AD244,0))*Q244,MAX(AA244,N(P244))),0),""))</f>
        <v/>
      </c>
      <c r="AC244" s="8">
        <f>IF(R244&lt;&gt;"Ready","",IFERROR(Y244+AB244,""))</f>
        <v/>
      </c>
      <c r="AD244" s="8">
        <f>IF(R244&lt;&gt;"Ready","",IFERROR(IF(N(Q244)&gt;0,MAX(AA244,N(P244))/Q244,""),""))</f>
        <v/>
      </c>
    </row>
    <row r="245">
      <c r="A245" s="6" t="n"/>
      <c r="B245" s="7" t="n"/>
      <c r="C245" s="7" t="n"/>
      <c r="D245" s="7" t="n"/>
      <c r="E245" s="7" t="n"/>
      <c r="F245" s="7" t="n"/>
      <c r="G245" s="7" t="n"/>
      <c r="H245" s="7" t="n"/>
      <c r="I245" s="7" t="n"/>
      <c r="J245" s="7" t="n"/>
      <c r="K245" s="7" t="n"/>
      <c r="L245" s="7" t="n"/>
      <c r="M245" s="7" t="n"/>
      <c r="N245" s="7" t="n"/>
      <c r="O245" s="7" t="n"/>
      <c r="P245" s="7" t="n"/>
      <c r="Q245" s="7" t="n"/>
      <c r="R245" s="8">
        <f>IF(COUNTA(A245:Q245)=0,"",IF(TRIM(A245&amp;"")="","Item required",IFERROR(IF(NOT(AND(COUNT(B245:C245,M245)=3,MIN(B245:C245,M245)&gt;=0,COUNT(N245:Q245)=COUNTA(N245:Q245),MIN(N245:Q245)&gt;=0)),"Enter nonnegative numbers for demand, days and stock",IF(NOT(OR(AND(D245="Entered",COUNT(E245)=1,E245&gt;=0,COUNTA(F245:G245)=0),AND(D245="Statistical",E245="",COUNT(F245:G245)=2,F245&gt;=0,G245&gt;=50,G245&lt;=99.9))),"Choose entered safety OR sigma and service (50-99.9%)",IF(NOT(OR(AND(H245="Entered",COUNT(I245)=1,I245&gt;=0,COUNTA(J245:L245)=0),AND(H245="EOQ",I245="",L245="",COUNT(J245:K245)=2,MIN(J245:K245)&gt;0),AND(H245="Review",COUNT(L245)=1,L245&gt;=0,COUNTA(I245:K245)=0))),"Choose one quantity basis; EOQ costs must be positive",IF(IF(H245="EOQ",IF(B245=0,TRUE,SQRT(2*(B245*365)*J245/K245)&gt;0),TRUE),"Ready","Calculated EOQ outside numeric range; rescale")))),"Check inputs / numeric range")))</f>
        <v/>
      </c>
      <c r="S245" s="8">
        <f>IF(R245&lt;&gt;"Ready","",IFERROR(IF(D245="Statistical",IF(G245=50,0,MAX(0,_xlfn.NORM.S.INV(G245/100))),""),""))</f>
        <v/>
      </c>
      <c r="T245" s="8">
        <f>IF(R245&lt;&gt;"Ready","",IFERROR(IF(D245="Entered",E245,S245*F245*SQRT(C245)),""))</f>
        <v/>
      </c>
      <c r="U245" s="8">
        <f>IF(R245&lt;&gt;"Ready","",IFERROR(B245*365,""))</f>
        <v/>
      </c>
      <c r="V245" s="8">
        <f>IF(R245&lt;&gt;"Ready","",IFERROR(IF(H245="Entered",I245,IF(H245="Review",B245*L245,IF(U245=0,0,SQRT(2*U245*J245/K245)))),""))</f>
        <v/>
      </c>
      <c r="W245" s="8">
        <f>IF(R245&lt;&gt;"Ready","",IFERROR(B245*C245+T245,""))</f>
        <v/>
      </c>
      <c r="X245" s="8">
        <f>IF(R245&lt;&gt;"Ready","",IFERROR(W245+V245,""))</f>
        <v/>
      </c>
      <c r="Y245" s="8">
        <f>IF(R245&lt;&gt;"Ready","",IFERROR(M245+N(N245)-N(O245),""))</f>
        <v/>
      </c>
      <c r="Z245" s="8">
        <f>IF(R245&lt;&gt;"Ready","",IFERROR(IF(OR(Y245&lt;=W245,Y245-W245&lt;=MIN(8.881784197001252E-16*MAX(ABS(Y245),ABS(W245)),1E-9)),"Yes","No"),""))</f>
        <v/>
      </c>
      <c r="AA245" s="8">
        <f>IF(R245&lt;&gt;"Ready","",IFERROR(IF(AND(Z245="Yes",NOT(OR(X245&lt;=Y245,X245-Y245&lt;=MIN(8.881784197001252E-16*MAX(ABS(X245),ABS(Y245)),1E-9)))),MAX(0,X245-Y245),0),""))</f>
        <v/>
      </c>
      <c r="AB245" s="8">
        <f>IF(R245&lt;&gt;"Ready","",IFERROR(IF(AA245&gt;0,IF(N(Q245)&gt;0,IF(ABS(AD245-ROUND(AD245,0))&lt;=MIN(8.881784197001252E-16*AD245,1E-9),ROUND(AD245,0),ROUNDUP(AD245,0))*Q245,MAX(AA245,N(P245))),0),""))</f>
        <v/>
      </c>
      <c r="AC245" s="8">
        <f>IF(R245&lt;&gt;"Ready","",IFERROR(Y245+AB245,""))</f>
        <v/>
      </c>
      <c r="AD245" s="8">
        <f>IF(R245&lt;&gt;"Ready","",IFERROR(IF(N(Q245)&gt;0,MAX(AA245,N(P245))/Q245,""),""))</f>
        <v/>
      </c>
    </row>
    <row r="246">
      <c r="A246" s="6" t="n"/>
      <c r="B246" s="7" t="n"/>
      <c r="C246" s="7" t="n"/>
      <c r="D246" s="7" t="n"/>
      <c r="E246" s="7" t="n"/>
      <c r="F246" s="7" t="n"/>
      <c r="G246" s="7" t="n"/>
      <c r="H246" s="7" t="n"/>
      <c r="I246" s="7" t="n"/>
      <c r="J246" s="7" t="n"/>
      <c r="K246" s="7" t="n"/>
      <c r="L246" s="7" t="n"/>
      <c r="M246" s="7" t="n"/>
      <c r="N246" s="7" t="n"/>
      <c r="O246" s="7" t="n"/>
      <c r="P246" s="7" t="n"/>
      <c r="Q246" s="7" t="n"/>
      <c r="R246" s="8">
        <f>IF(COUNTA(A246:Q246)=0,"",IF(TRIM(A246&amp;"")="","Item required",IFERROR(IF(NOT(AND(COUNT(B246:C246,M246)=3,MIN(B246:C246,M246)&gt;=0,COUNT(N246:Q246)=COUNTA(N246:Q246),MIN(N246:Q246)&gt;=0)),"Enter nonnegative numbers for demand, days and stock",IF(NOT(OR(AND(D246="Entered",COUNT(E246)=1,E246&gt;=0,COUNTA(F246:G246)=0),AND(D246="Statistical",E246="",COUNT(F246:G246)=2,F246&gt;=0,G246&gt;=50,G246&lt;=99.9))),"Choose entered safety OR sigma and service (50-99.9%)",IF(NOT(OR(AND(H246="Entered",COUNT(I246)=1,I246&gt;=0,COUNTA(J246:L246)=0),AND(H246="EOQ",I246="",L246="",COUNT(J246:K246)=2,MIN(J246:K246)&gt;0),AND(H246="Review",COUNT(L246)=1,L246&gt;=0,COUNTA(I246:K246)=0))),"Choose one quantity basis; EOQ costs must be positive",IF(IF(H246="EOQ",IF(B246=0,TRUE,SQRT(2*(B246*365)*J246/K246)&gt;0),TRUE),"Ready","Calculated EOQ outside numeric range; rescale")))),"Check inputs / numeric range")))</f>
        <v/>
      </c>
      <c r="S246" s="8">
        <f>IF(R246&lt;&gt;"Ready","",IFERROR(IF(D246="Statistical",IF(G246=50,0,MAX(0,_xlfn.NORM.S.INV(G246/100))),""),""))</f>
        <v/>
      </c>
      <c r="T246" s="8">
        <f>IF(R246&lt;&gt;"Ready","",IFERROR(IF(D246="Entered",E246,S246*F246*SQRT(C246)),""))</f>
        <v/>
      </c>
      <c r="U246" s="8">
        <f>IF(R246&lt;&gt;"Ready","",IFERROR(B246*365,""))</f>
        <v/>
      </c>
      <c r="V246" s="8">
        <f>IF(R246&lt;&gt;"Ready","",IFERROR(IF(H246="Entered",I246,IF(H246="Review",B246*L246,IF(U246=0,0,SQRT(2*U246*J246/K246)))),""))</f>
        <v/>
      </c>
      <c r="W246" s="8">
        <f>IF(R246&lt;&gt;"Ready","",IFERROR(B246*C246+T246,""))</f>
        <v/>
      </c>
      <c r="X246" s="8">
        <f>IF(R246&lt;&gt;"Ready","",IFERROR(W246+V246,""))</f>
        <v/>
      </c>
      <c r="Y246" s="8">
        <f>IF(R246&lt;&gt;"Ready","",IFERROR(M246+N(N246)-N(O246),""))</f>
        <v/>
      </c>
      <c r="Z246" s="8">
        <f>IF(R246&lt;&gt;"Ready","",IFERROR(IF(OR(Y246&lt;=W246,Y246-W246&lt;=MIN(8.881784197001252E-16*MAX(ABS(Y246),ABS(W246)),1E-9)),"Yes","No"),""))</f>
        <v/>
      </c>
      <c r="AA246" s="8">
        <f>IF(R246&lt;&gt;"Ready","",IFERROR(IF(AND(Z246="Yes",NOT(OR(X246&lt;=Y246,X246-Y246&lt;=MIN(8.881784197001252E-16*MAX(ABS(X246),ABS(Y246)),1E-9)))),MAX(0,X246-Y246),0),""))</f>
        <v/>
      </c>
      <c r="AB246" s="8">
        <f>IF(R246&lt;&gt;"Ready","",IFERROR(IF(AA246&gt;0,IF(N(Q246)&gt;0,IF(ABS(AD246-ROUND(AD246,0))&lt;=MIN(8.881784197001252E-16*AD246,1E-9),ROUND(AD246,0),ROUNDUP(AD246,0))*Q246,MAX(AA246,N(P246))),0),""))</f>
        <v/>
      </c>
      <c r="AC246" s="8">
        <f>IF(R246&lt;&gt;"Ready","",IFERROR(Y246+AB246,""))</f>
        <v/>
      </c>
      <c r="AD246" s="8">
        <f>IF(R246&lt;&gt;"Ready","",IFERROR(IF(N(Q246)&gt;0,MAX(AA246,N(P246))/Q246,""),""))</f>
        <v/>
      </c>
    </row>
    <row r="247">
      <c r="A247" s="6" t="n"/>
      <c r="B247" s="7" t="n"/>
      <c r="C247" s="7" t="n"/>
      <c r="D247" s="7" t="n"/>
      <c r="E247" s="7" t="n"/>
      <c r="F247" s="7" t="n"/>
      <c r="G247" s="7" t="n"/>
      <c r="H247" s="7" t="n"/>
      <c r="I247" s="7" t="n"/>
      <c r="J247" s="7" t="n"/>
      <c r="K247" s="7" t="n"/>
      <c r="L247" s="7" t="n"/>
      <c r="M247" s="7" t="n"/>
      <c r="N247" s="7" t="n"/>
      <c r="O247" s="7" t="n"/>
      <c r="P247" s="7" t="n"/>
      <c r="Q247" s="7" t="n"/>
      <c r="R247" s="8">
        <f>IF(COUNTA(A247:Q247)=0,"",IF(TRIM(A247&amp;"")="","Item required",IFERROR(IF(NOT(AND(COUNT(B247:C247,M247)=3,MIN(B247:C247,M247)&gt;=0,COUNT(N247:Q247)=COUNTA(N247:Q247),MIN(N247:Q247)&gt;=0)),"Enter nonnegative numbers for demand, days and stock",IF(NOT(OR(AND(D247="Entered",COUNT(E247)=1,E247&gt;=0,COUNTA(F247:G247)=0),AND(D247="Statistical",E247="",COUNT(F247:G247)=2,F247&gt;=0,G247&gt;=50,G247&lt;=99.9))),"Choose entered safety OR sigma and service (50-99.9%)",IF(NOT(OR(AND(H247="Entered",COUNT(I247)=1,I247&gt;=0,COUNTA(J247:L247)=0),AND(H247="EOQ",I247="",L247="",COUNT(J247:K247)=2,MIN(J247:K247)&gt;0),AND(H247="Review",COUNT(L247)=1,L247&gt;=0,COUNTA(I247:K247)=0))),"Choose one quantity basis; EOQ costs must be positive",IF(IF(H247="EOQ",IF(B247=0,TRUE,SQRT(2*(B247*365)*J247/K247)&gt;0),TRUE),"Ready","Calculated EOQ outside numeric range; rescale")))),"Check inputs / numeric range")))</f>
        <v/>
      </c>
      <c r="S247" s="8">
        <f>IF(R247&lt;&gt;"Ready","",IFERROR(IF(D247="Statistical",IF(G247=50,0,MAX(0,_xlfn.NORM.S.INV(G247/100))),""),""))</f>
        <v/>
      </c>
      <c r="T247" s="8">
        <f>IF(R247&lt;&gt;"Ready","",IFERROR(IF(D247="Entered",E247,S247*F247*SQRT(C247)),""))</f>
        <v/>
      </c>
      <c r="U247" s="8">
        <f>IF(R247&lt;&gt;"Ready","",IFERROR(B247*365,""))</f>
        <v/>
      </c>
      <c r="V247" s="8">
        <f>IF(R247&lt;&gt;"Ready","",IFERROR(IF(H247="Entered",I247,IF(H247="Review",B247*L247,IF(U247=0,0,SQRT(2*U247*J247/K247)))),""))</f>
        <v/>
      </c>
      <c r="W247" s="8">
        <f>IF(R247&lt;&gt;"Ready","",IFERROR(B247*C247+T247,""))</f>
        <v/>
      </c>
      <c r="X247" s="8">
        <f>IF(R247&lt;&gt;"Ready","",IFERROR(W247+V247,""))</f>
        <v/>
      </c>
      <c r="Y247" s="8">
        <f>IF(R247&lt;&gt;"Ready","",IFERROR(M247+N(N247)-N(O247),""))</f>
        <v/>
      </c>
      <c r="Z247" s="8">
        <f>IF(R247&lt;&gt;"Ready","",IFERROR(IF(OR(Y247&lt;=W247,Y247-W247&lt;=MIN(8.881784197001252E-16*MAX(ABS(Y247),ABS(W247)),1E-9)),"Yes","No"),""))</f>
        <v/>
      </c>
      <c r="AA247" s="8">
        <f>IF(R247&lt;&gt;"Ready","",IFERROR(IF(AND(Z247="Yes",NOT(OR(X247&lt;=Y247,X247-Y247&lt;=MIN(8.881784197001252E-16*MAX(ABS(X247),ABS(Y247)),1E-9)))),MAX(0,X247-Y247),0),""))</f>
        <v/>
      </c>
      <c r="AB247" s="8">
        <f>IF(R247&lt;&gt;"Ready","",IFERROR(IF(AA247&gt;0,IF(N(Q247)&gt;0,IF(ABS(AD247-ROUND(AD247,0))&lt;=MIN(8.881784197001252E-16*AD247,1E-9),ROUND(AD247,0),ROUNDUP(AD247,0))*Q247,MAX(AA247,N(P247))),0),""))</f>
        <v/>
      </c>
      <c r="AC247" s="8">
        <f>IF(R247&lt;&gt;"Ready","",IFERROR(Y247+AB247,""))</f>
        <v/>
      </c>
      <c r="AD247" s="8">
        <f>IF(R247&lt;&gt;"Ready","",IFERROR(IF(N(Q247)&gt;0,MAX(AA247,N(P247))/Q247,""),""))</f>
        <v/>
      </c>
    </row>
    <row r="248">
      <c r="A248" s="6" t="n"/>
      <c r="B248" s="7" t="n"/>
      <c r="C248" s="7" t="n"/>
      <c r="D248" s="7" t="n"/>
      <c r="E248" s="7" t="n"/>
      <c r="F248" s="7" t="n"/>
      <c r="G248" s="7" t="n"/>
      <c r="H248" s="7" t="n"/>
      <c r="I248" s="7" t="n"/>
      <c r="J248" s="7" t="n"/>
      <c r="K248" s="7" t="n"/>
      <c r="L248" s="7" t="n"/>
      <c r="M248" s="7" t="n"/>
      <c r="N248" s="7" t="n"/>
      <c r="O248" s="7" t="n"/>
      <c r="P248" s="7" t="n"/>
      <c r="Q248" s="7" t="n"/>
      <c r="R248" s="8">
        <f>IF(COUNTA(A248:Q248)=0,"",IF(TRIM(A248&amp;"")="","Item required",IFERROR(IF(NOT(AND(COUNT(B248:C248,M248)=3,MIN(B248:C248,M248)&gt;=0,COUNT(N248:Q248)=COUNTA(N248:Q248),MIN(N248:Q248)&gt;=0)),"Enter nonnegative numbers for demand, days and stock",IF(NOT(OR(AND(D248="Entered",COUNT(E248)=1,E248&gt;=0,COUNTA(F248:G248)=0),AND(D248="Statistical",E248="",COUNT(F248:G248)=2,F248&gt;=0,G248&gt;=50,G248&lt;=99.9))),"Choose entered safety OR sigma and service (50-99.9%)",IF(NOT(OR(AND(H248="Entered",COUNT(I248)=1,I248&gt;=0,COUNTA(J248:L248)=0),AND(H248="EOQ",I248="",L248="",COUNT(J248:K248)=2,MIN(J248:K248)&gt;0),AND(H248="Review",COUNT(L248)=1,L248&gt;=0,COUNTA(I248:K248)=0))),"Choose one quantity basis; EOQ costs must be positive",IF(IF(H248="EOQ",IF(B248=0,TRUE,SQRT(2*(B248*365)*J248/K248)&gt;0),TRUE),"Ready","Calculated EOQ outside numeric range; rescale")))),"Check inputs / numeric range")))</f>
        <v/>
      </c>
      <c r="S248" s="8">
        <f>IF(R248&lt;&gt;"Ready","",IFERROR(IF(D248="Statistical",IF(G248=50,0,MAX(0,_xlfn.NORM.S.INV(G248/100))),""),""))</f>
        <v/>
      </c>
      <c r="T248" s="8">
        <f>IF(R248&lt;&gt;"Ready","",IFERROR(IF(D248="Entered",E248,S248*F248*SQRT(C248)),""))</f>
        <v/>
      </c>
      <c r="U248" s="8">
        <f>IF(R248&lt;&gt;"Ready","",IFERROR(B248*365,""))</f>
        <v/>
      </c>
      <c r="V248" s="8">
        <f>IF(R248&lt;&gt;"Ready","",IFERROR(IF(H248="Entered",I248,IF(H248="Review",B248*L248,IF(U248=0,0,SQRT(2*U248*J248/K248)))),""))</f>
        <v/>
      </c>
      <c r="W248" s="8">
        <f>IF(R248&lt;&gt;"Ready","",IFERROR(B248*C248+T248,""))</f>
        <v/>
      </c>
      <c r="X248" s="8">
        <f>IF(R248&lt;&gt;"Ready","",IFERROR(W248+V248,""))</f>
        <v/>
      </c>
      <c r="Y248" s="8">
        <f>IF(R248&lt;&gt;"Ready","",IFERROR(M248+N(N248)-N(O248),""))</f>
        <v/>
      </c>
      <c r="Z248" s="8">
        <f>IF(R248&lt;&gt;"Ready","",IFERROR(IF(OR(Y248&lt;=W248,Y248-W248&lt;=MIN(8.881784197001252E-16*MAX(ABS(Y248),ABS(W248)),1E-9)),"Yes","No"),""))</f>
        <v/>
      </c>
      <c r="AA248" s="8">
        <f>IF(R248&lt;&gt;"Ready","",IFERROR(IF(AND(Z248="Yes",NOT(OR(X248&lt;=Y248,X248-Y248&lt;=MIN(8.881784197001252E-16*MAX(ABS(X248),ABS(Y248)),1E-9)))),MAX(0,X248-Y248),0),""))</f>
        <v/>
      </c>
      <c r="AB248" s="8">
        <f>IF(R248&lt;&gt;"Ready","",IFERROR(IF(AA248&gt;0,IF(N(Q248)&gt;0,IF(ABS(AD248-ROUND(AD248,0))&lt;=MIN(8.881784197001252E-16*AD248,1E-9),ROUND(AD248,0),ROUNDUP(AD248,0))*Q248,MAX(AA248,N(P248))),0),""))</f>
        <v/>
      </c>
      <c r="AC248" s="8">
        <f>IF(R248&lt;&gt;"Ready","",IFERROR(Y248+AB248,""))</f>
        <v/>
      </c>
      <c r="AD248" s="8">
        <f>IF(R248&lt;&gt;"Ready","",IFERROR(IF(N(Q248)&gt;0,MAX(AA248,N(P248))/Q248,""),""))</f>
        <v/>
      </c>
    </row>
    <row r="249">
      <c r="A249" s="6" t="n"/>
      <c r="B249" s="7" t="n"/>
      <c r="C249" s="7" t="n"/>
      <c r="D249" s="7" t="n"/>
      <c r="E249" s="7" t="n"/>
      <c r="F249" s="7" t="n"/>
      <c r="G249" s="7" t="n"/>
      <c r="H249" s="7" t="n"/>
      <c r="I249" s="7" t="n"/>
      <c r="J249" s="7" t="n"/>
      <c r="K249" s="7" t="n"/>
      <c r="L249" s="7" t="n"/>
      <c r="M249" s="7" t="n"/>
      <c r="N249" s="7" t="n"/>
      <c r="O249" s="7" t="n"/>
      <c r="P249" s="7" t="n"/>
      <c r="Q249" s="7" t="n"/>
      <c r="R249" s="8">
        <f>IF(COUNTA(A249:Q249)=0,"",IF(TRIM(A249&amp;"")="","Item required",IFERROR(IF(NOT(AND(COUNT(B249:C249,M249)=3,MIN(B249:C249,M249)&gt;=0,COUNT(N249:Q249)=COUNTA(N249:Q249),MIN(N249:Q249)&gt;=0)),"Enter nonnegative numbers for demand, days and stock",IF(NOT(OR(AND(D249="Entered",COUNT(E249)=1,E249&gt;=0,COUNTA(F249:G249)=0),AND(D249="Statistical",E249="",COUNT(F249:G249)=2,F249&gt;=0,G249&gt;=50,G249&lt;=99.9))),"Choose entered safety OR sigma and service (50-99.9%)",IF(NOT(OR(AND(H249="Entered",COUNT(I249)=1,I249&gt;=0,COUNTA(J249:L249)=0),AND(H249="EOQ",I249="",L249="",COUNT(J249:K249)=2,MIN(J249:K249)&gt;0),AND(H249="Review",COUNT(L249)=1,L249&gt;=0,COUNTA(I249:K249)=0))),"Choose one quantity basis; EOQ costs must be positive",IF(IF(H249="EOQ",IF(B249=0,TRUE,SQRT(2*(B249*365)*J249/K249)&gt;0),TRUE),"Ready","Calculated EOQ outside numeric range; rescale")))),"Check inputs / numeric range")))</f>
        <v/>
      </c>
      <c r="S249" s="8">
        <f>IF(R249&lt;&gt;"Ready","",IFERROR(IF(D249="Statistical",IF(G249=50,0,MAX(0,_xlfn.NORM.S.INV(G249/100))),""),""))</f>
        <v/>
      </c>
      <c r="T249" s="8">
        <f>IF(R249&lt;&gt;"Ready","",IFERROR(IF(D249="Entered",E249,S249*F249*SQRT(C249)),""))</f>
        <v/>
      </c>
      <c r="U249" s="8">
        <f>IF(R249&lt;&gt;"Ready","",IFERROR(B249*365,""))</f>
        <v/>
      </c>
      <c r="V249" s="8">
        <f>IF(R249&lt;&gt;"Ready","",IFERROR(IF(H249="Entered",I249,IF(H249="Review",B249*L249,IF(U249=0,0,SQRT(2*U249*J249/K249)))),""))</f>
        <v/>
      </c>
      <c r="W249" s="8">
        <f>IF(R249&lt;&gt;"Ready","",IFERROR(B249*C249+T249,""))</f>
        <v/>
      </c>
      <c r="X249" s="8">
        <f>IF(R249&lt;&gt;"Ready","",IFERROR(W249+V249,""))</f>
        <v/>
      </c>
      <c r="Y249" s="8">
        <f>IF(R249&lt;&gt;"Ready","",IFERROR(M249+N(N249)-N(O249),""))</f>
        <v/>
      </c>
      <c r="Z249" s="8">
        <f>IF(R249&lt;&gt;"Ready","",IFERROR(IF(OR(Y249&lt;=W249,Y249-W249&lt;=MIN(8.881784197001252E-16*MAX(ABS(Y249),ABS(W249)),1E-9)),"Yes","No"),""))</f>
        <v/>
      </c>
      <c r="AA249" s="8">
        <f>IF(R249&lt;&gt;"Ready","",IFERROR(IF(AND(Z249="Yes",NOT(OR(X249&lt;=Y249,X249-Y249&lt;=MIN(8.881784197001252E-16*MAX(ABS(X249),ABS(Y249)),1E-9)))),MAX(0,X249-Y249),0),""))</f>
        <v/>
      </c>
      <c r="AB249" s="8">
        <f>IF(R249&lt;&gt;"Ready","",IFERROR(IF(AA249&gt;0,IF(N(Q249)&gt;0,IF(ABS(AD249-ROUND(AD249,0))&lt;=MIN(8.881784197001252E-16*AD249,1E-9),ROUND(AD249,0),ROUNDUP(AD249,0))*Q249,MAX(AA249,N(P249))),0),""))</f>
        <v/>
      </c>
      <c r="AC249" s="8">
        <f>IF(R249&lt;&gt;"Ready","",IFERROR(Y249+AB249,""))</f>
        <v/>
      </c>
      <c r="AD249" s="8">
        <f>IF(R249&lt;&gt;"Ready","",IFERROR(IF(N(Q249)&gt;0,MAX(AA249,N(P249))/Q249,""),""))</f>
        <v/>
      </c>
    </row>
    <row r="250">
      <c r="A250" s="6" t="n"/>
      <c r="B250" s="7" t="n"/>
      <c r="C250" s="7" t="n"/>
      <c r="D250" s="7" t="n"/>
      <c r="E250" s="7" t="n"/>
      <c r="F250" s="7" t="n"/>
      <c r="G250" s="7" t="n"/>
      <c r="H250" s="7" t="n"/>
      <c r="I250" s="7" t="n"/>
      <c r="J250" s="7" t="n"/>
      <c r="K250" s="7" t="n"/>
      <c r="L250" s="7" t="n"/>
      <c r="M250" s="7" t="n"/>
      <c r="N250" s="7" t="n"/>
      <c r="O250" s="7" t="n"/>
      <c r="P250" s="7" t="n"/>
      <c r="Q250" s="7" t="n"/>
      <c r="R250" s="8">
        <f>IF(COUNTA(A250:Q250)=0,"",IF(TRIM(A250&amp;"")="","Item required",IFERROR(IF(NOT(AND(COUNT(B250:C250,M250)=3,MIN(B250:C250,M250)&gt;=0,COUNT(N250:Q250)=COUNTA(N250:Q250),MIN(N250:Q250)&gt;=0)),"Enter nonnegative numbers for demand, days and stock",IF(NOT(OR(AND(D250="Entered",COUNT(E250)=1,E250&gt;=0,COUNTA(F250:G250)=0),AND(D250="Statistical",E250="",COUNT(F250:G250)=2,F250&gt;=0,G250&gt;=50,G250&lt;=99.9))),"Choose entered safety OR sigma and service (50-99.9%)",IF(NOT(OR(AND(H250="Entered",COUNT(I250)=1,I250&gt;=0,COUNTA(J250:L250)=0),AND(H250="EOQ",I250="",L250="",COUNT(J250:K250)=2,MIN(J250:K250)&gt;0),AND(H250="Review",COUNT(L250)=1,L250&gt;=0,COUNTA(I250:K250)=0))),"Choose one quantity basis; EOQ costs must be positive",IF(IF(H250="EOQ",IF(B250=0,TRUE,SQRT(2*(B250*365)*J250/K250)&gt;0),TRUE),"Ready","Calculated EOQ outside numeric range; rescale")))),"Check inputs / numeric range")))</f>
        <v/>
      </c>
      <c r="S250" s="8">
        <f>IF(R250&lt;&gt;"Ready","",IFERROR(IF(D250="Statistical",IF(G250=50,0,MAX(0,_xlfn.NORM.S.INV(G250/100))),""),""))</f>
        <v/>
      </c>
      <c r="T250" s="8">
        <f>IF(R250&lt;&gt;"Ready","",IFERROR(IF(D250="Entered",E250,S250*F250*SQRT(C250)),""))</f>
        <v/>
      </c>
      <c r="U250" s="8">
        <f>IF(R250&lt;&gt;"Ready","",IFERROR(B250*365,""))</f>
        <v/>
      </c>
      <c r="V250" s="8">
        <f>IF(R250&lt;&gt;"Ready","",IFERROR(IF(H250="Entered",I250,IF(H250="Review",B250*L250,IF(U250=0,0,SQRT(2*U250*J250/K250)))),""))</f>
        <v/>
      </c>
      <c r="W250" s="8">
        <f>IF(R250&lt;&gt;"Ready","",IFERROR(B250*C250+T250,""))</f>
        <v/>
      </c>
      <c r="X250" s="8">
        <f>IF(R250&lt;&gt;"Ready","",IFERROR(W250+V250,""))</f>
        <v/>
      </c>
      <c r="Y250" s="8">
        <f>IF(R250&lt;&gt;"Ready","",IFERROR(M250+N(N250)-N(O250),""))</f>
        <v/>
      </c>
      <c r="Z250" s="8">
        <f>IF(R250&lt;&gt;"Ready","",IFERROR(IF(OR(Y250&lt;=W250,Y250-W250&lt;=MIN(8.881784197001252E-16*MAX(ABS(Y250),ABS(W250)),1E-9)),"Yes","No"),""))</f>
        <v/>
      </c>
      <c r="AA250" s="8">
        <f>IF(R250&lt;&gt;"Ready","",IFERROR(IF(AND(Z250="Yes",NOT(OR(X250&lt;=Y250,X250-Y250&lt;=MIN(8.881784197001252E-16*MAX(ABS(X250),ABS(Y250)),1E-9)))),MAX(0,X250-Y250),0),""))</f>
        <v/>
      </c>
      <c r="AB250" s="8">
        <f>IF(R250&lt;&gt;"Ready","",IFERROR(IF(AA250&gt;0,IF(N(Q250)&gt;0,IF(ABS(AD250-ROUND(AD250,0))&lt;=MIN(8.881784197001252E-16*AD250,1E-9),ROUND(AD250,0),ROUNDUP(AD250,0))*Q250,MAX(AA250,N(P250))),0),""))</f>
        <v/>
      </c>
      <c r="AC250" s="8">
        <f>IF(R250&lt;&gt;"Ready","",IFERROR(Y250+AB250,""))</f>
        <v/>
      </c>
      <c r="AD250" s="8">
        <f>IF(R250&lt;&gt;"Ready","",IFERROR(IF(N(Q250)&gt;0,MAX(AA250,N(P250))/Q250,""),""))</f>
        <v/>
      </c>
    </row>
    <row r="251">
      <c r="A251" s="6" t="n"/>
      <c r="B251" s="7" t="n"/>
      <c r="C251" s="7" t="n"/>
      <c r="D251" s="7" t="n"/>
      <c r="E251" s="7" t="n"/>
      <c r="F251" s="7" t="n"/>
      <c r="G251" s="7" t="n"/>
      <c r="H251" s="7" t="n"/>
      <c r="I251" s="7" t="n"/>
      <c r="J251" s="7" t="n"/>
      <c r="K251" s="7" t="n"/>
      <c r="L251" s="7" t="n"/>
      <c r="M251" s="7" t="n"/>
      <c r="N251" s="7" t="n"/>
      <c r="O251" s="7" t="n"/>
      <c r="P251" s="7" t="n"/>
      <c r="Q251" s="7" t="n"/>
      <c r="R251" s="8">
        <f>IF(COUNTA(A251:Q251)=0,"",IF(TRIM(A251&amp;"")="","Item required",IFERROR(IF(NOT(AND(COUNT(B251:C251,M251)=3,MIN(B251:C251,M251)&gt;=0,COUNT(N251:Q251)=COUNTA(N251:Q251),MIN(N251:Q251)&gt;=0)),"Enter nonnegative numbers for demand, days and stock",IF(NOT(OR(AND(D251="Entered",COUNT(E251)=1,E251&gt;=0,COUNTA(F251:G251)=0),AND(D251="Statistical",E251="",COUNT(F251:G251)=2,F251&gt;=0,G251&gt;=50,G251&lt;=99.9))),"Choose entered safety OR sigma and service (50-99.9%)",IF(NOT(OR(AND(H251="Entered",COUNT(I251)=1,I251&gt;=0,COUNTA(J251:L251)=0),AND(H251="EOQ",I251="",L251="",COUNT(J251:K251)=2,MIN(J251:K251)&gt;0),AND(H251="Review",COUNT(L251)=1,L251&gt;=0,COUNTA(I251:K251)=0))),"Choose one quantity basis; EOQ costs must be positive",IF(IF(H251="EOQ",IF(B251=0,TRUE,SQRT(2*(B251*365)*J251/K251)&gt;0),TRUE),"Ready","Calculated EOQ outside numeric range; rescale")))),"Check inputs / numeric range")))</f>
        <v/>
      </c>
      <c r="S251" s="8">
        <f>IF(R251&lt;&gt;"Ready","",IFERROR(IF(D251="Statistical",IF(G251=50,0,MAX(0,_xlfn.NORM.S.INV(G251/100))),""),""))</f>
        <v/>
      </c>
      <c r="T251" s="8">
        <f>IF(R251&lt;&gt;"Ready","",IFERROR(IF(D251="Entered",E251,S251*F251*SQRT(C251)),""))</f>
        <v/>
      </c>
      <c r="U251" s="8">
        <f>IF(R251&lt;&gt;"Ready","",IFERROR(B251*365,""))</f>
        <v/>
      </c>
      <c r="V251" s="8">
        <f>IF(R251&lt;&gt;"Ready","",IFERROR(IF(H251="Entered",I251,IF(H251="Review",B251*L251,IF(U251=0,0,SQRT(2*U251*J251/K251)))),""))</f>
        <v/>
      </c>
      <c r="W251" s="8">
        <f>IF(R251&lt;&gt;"Ready","",IFERROR(B251*C251+T251,""))</f>
        <v/>
      </c>
      <c r="X251" s="8">
        <f>IF(R251&lt;&gt;"Ready","",IFERROR(W251+V251,""))</f>
        <v/>
      </c>
      <c r="Y251" s="8">
        <f>IF(R251&lt;&gt;"Ready","",IFERROR(M251+N(N251)-N(O251),""))</f>
        <v/>
      </c>
      <c r="Z251" s="8">
        <f>IF(R251&lt;&gt;"Ready","",IFERROR(IF(OR(Y251&lt;=W251,Y251-W251&lt;=MIN(8.881784197001252E-16*MAX(ABS(Y251),ABS(W251)),1E-9)),"Yes","No"),""))</f>
        <v/>
      </c>
      <c r="AA251" s="8">
        <f>IF(R251&lt;&gt;"Ready","",IFERROR(IF(AND(Z251="Yes",NOT(OR(X251&lt;=Y251,X251-Y251&lt;=MIN(8.881784197001252E-16*MAX(ABS(X251),ABS(Y251)),1E-9)))),MAX(0,X251-Y251),0),""))</f>
        <v/>
      </c>
      <c r="AB251" s="8">
        <f>IF(R251&lt;&gt;"Ready","",IFERROR(IF(AA251&gt;0,IF(N(Q251)&gt;0,IF(ABS(AD251-ROUND(AD251,0))&lt;=MIN(8.881784197001252E-16*AD251,1E-9),ROUND(AD251,0),ROUNDUP(AD251,0))*Q251,MAX(AA251,N(P251))),0),""))</f>
        <v/>
      </c>
      <c r="AC251" s="8">
        <f>IF(R251&lt;&gt;"Ready","",IFERROR(Y251+AB251,""))</f>
        <v/>
      </c>
      <c r="AD251" s="8">
        <f>IF(R251&lt;&gt;"Ready","",IFERROR(IF(N(Q251)&gt;0,MAX(AA251,N(P251))/Q251,""),""))</f>
        <v/>
      </c>
    </row>
    <row r="252">
      <c r="A252" s="6" t="n"/>
      <c r="B252" s="7" t="n"/>
      <c r="C252" s="7" t="n"/>
      <c r="D252" s="7" t="n"/>
      <c r="E252" s="7" t="n"/>
      <c r="F252" s="7" t="n"/>
      <c r="G252" s="7" t="n"/>
      <c r="H252" s="7" t="n"/>
      <c r="I252" s="7" t="n"/>
      <c r="J252" s="7" t="n"/>
      <c r="K252" s="7" t="n"/>
      <c r="L252" s="7" t="n"/>
      <c r="M252" s="7" t="n"/>
      <c r="N252" s="7" t="n"/>
      <c r="O252" s="7" t="n"/>
      <c r="P252" s="7" t="n"/>
      <c r="Q252" s="7" t="n"/>
      <c r="R252" s="8">
        <f>IF(COUNTA(A252:Q252)=0,"",IF(TRIM(A252&amp;"")="","Item required",IFERROR(IF(NOT(AND(COUNT(B252:C252,M252)=3,MIN(B252:C252,M252)&gt;=0,COUNT(N252:Q252)=COUNTA(N252:Q252),MIN(N252:Q252)&gt;=0)),"Enter nonnegative numbers for demand, days and stock",IF(NOT(OR(AND(D252="Entered",COUNT(E252)=1,E252&gt;=0,COUNTA(F252:G252)=0),AND(D252="Statistical",E252="",COUNT(F252:G252)=2,F252&gt;=0,G252&gt;=50,G252&lt;=99.9))),"Choose entered safety OR sigma and service (50-99.9%)",IF(NOT(OR(AND(H252="Entered",COUNT(I252)=1,I252&gt;=0,COUNTA(J252:L252)=0),AND(H252="EOQ",I252="",L252="",COUNT(J252:K252)=2,MIN(J252:K252)&gt;0),AND(H252="Review",COUNT(L252)=1,L252&gt;=0,COUNTA(I252:K252)=0))),"Choose one quantity basis; EOQ costs must be positive",IF(IF(H252="EOQ",IF(B252=0,TRUE,SQRT(2*(B252*365)*J252/K252)&gt;0),TRUE),"Ready","Calculated EOQ outside numeric range; rescale")))),"Check inputs / numeric range")))</f>
        <v/>
      </c>
      <c r="S252" s="8">
        <f>IF(R252&lt;&gt;"Ready","",IFERROR(IF(D252="Statistical",IF(G252=50,0,MAX(0,_xlfn.NORM.S.INV(G252/100))),""),""))</f>
        <v/>
      </c>
      <c r="T252" s="8">
        <f>IF(R252&lt;&gt;"Ready","",IFERROR(IF(D252="Entered",E252,S252*F252*SQRT(C252)),""))</f>
        <v/>
      </c>
      <c r="U252" s="8">
        <f>IF(R252&lt;&gt;"Ready","",IFERROR(B252*365,""))</f>
        <v/>
      </c>
      <c r="V252" s="8">
        <f>IF(R252&lt;&gt;"Ready","",IFERROR(IF(H252="Entered",I252,IF(H252="Review",B252*L252,IF(U252=0,0,SQRT(2*U252*J252/K252)))),""))</f>
        <v/>
      </c>
      <c r="W252" s="8">
        <f>IF(R252&lt;&gt;"Ready","",IFERROR(B252*C252+T252,""))</f>
        <v/>
      </c>
      <c r="X252" s="8">
        <f>IF(R252&lt;&gt;"Ready","",IFERROR(W252+V252,""))</f>
        <v/>
      </c>
      <c r="Y252" s="8">
        <f>IF(R252&lt;&gt;"Ready","",IFERROR(M252+N(N252)-N(O252),""))</f>
        <v/>
      </c>
      <c r="Z252" s="8">
        <f>IF(R252&lt;&gt;"Ready","",IFERROR(IF(OR(Y252&lt;=W252,Y252-W252&lt;=MIN(8.881784197001252E-16*MAX(ABS(Y252),ABS(W252)),1E-9)),"Yes","No"),""))</f>
        <v/>
      </c>
      <c r="AA252" s="8">
        <f>IF(R252&lt;&gt;"Ready","",IFERROR(IF(AND(Z252="Yes",NOT(OR(X252&lt;=Y252,X252-Y252&lt;=MIN(8.881784197001252E-16*MAX(ABS(X252),ABS(Y252)),1E-9)))),MAX(0,X252-Y252),0),""))</f>
        <v/>
      </c>
      <c r="AB252" s="8">
        <f>IF(R252&lt;&gt;"Ready","",IFERROR(IF(AA252&gt;0,IF(N(Q252)&gt;0,IF(ABS(AD252-ROUND(AD252,0))&lt;=MIN(8.881784197001252E-16*AD252,1E-9),ROUND(AD252,0),ROUNDUP(AD252,0))*Q252,MAX(AA252,N(P252))),0),""))</f>
        <v/>
      </c>
      <c r="AC252" s="8">
        <f>IF(R252&lt;&gt;"Ready","",IFERROR(Y252+AB252,""))</f>
        <v/>
      </c>
      <c r="AD252" s="8">
        <f>IF(R252&lt;&gt;"Ready","",IFERROR(IF(N(Q252)&gt;0,MAX(AA252,N(P252))/Q252,""),""))</f>
        <v/>
      </c>
    </row>
    <row r="253">
      <c r="A253" s="6" t="n"/>
      <c r="B253" s="7" t="n"/>
      <c r="C253" s="7" t="n"/>
      <c r="D253" s="7" t="n"/>
      <c r="E253" s="7" t="n"/>
      <c r="F253" s="7" t="n"/>
      <c r="G253" s="7" t="n"/>
      <c r="H253" s="7" t="n"/>
      <c r="I253" s="7" t="n"/>
      <c r="J253" s="7" t="n"/>
      <c r="K253" s="7" t="n"/>
      <c r="L253" s="7" t="n"/>
      <c r="M253" s="7" t="n"/>
      <c r="N253" s="7" t="n"/>
      <c r="O253" s="7" t="n"/>
      <c r="P253" s="7" t="n"/>
      <c r="Q253" s="7" t="n"/>
      <c r="R253" s="8">
        <f>IF(COUNTA(A253:Q253)=0,"",IF(TRIM(A253&amp;"")="","Item required",IFERROR(IF(NOT(AND(COUNT(B253:C253,M253)=3,MIN(B253:C253,M253)&gt;=0,COUNT(N253:Q253)=COUNTA(N253:Q253),MIN(N253:Q253)&gt;=0)),"Enter nonnegative numbers for demand, days and stock",IF(NOT(OR(AND(D253="Entered",COUNT(E253)=1,E253&gt;=0,COUNTA(F253:G253)=0),AND(D253="Statistical",E253="",COUNT(F253:G253)=2,F253&gt;=0,G253&gt;=50,G253&lt;=99.9))),"Choose entered safety OR sigma and service (50-99.9%)",IF(NOT(OR(AND(H253="Entered",COUNT(I253)=1,I253&gt;=0,COUNTA(J253:L253)=0),AND(H253="EOQ",I253="",L253="",COUNT(J253:K253)=2,MIN(J253:K253)&gt;0),AND(H253="Review",COUNT(L253)=1,L253&gt;=0,COUNTA(I253:K253)=0))),"Choose one quantity basis; EOQ costs must be positive",IF(IF(H253="EOQ",IF(B253=0,TRUE,SQRT(2*(B253*365)*J253/K253)&gt;0),TRUE),"Ready","Calculated EOQ outside numeric range; rescale")))),"Check inputs / numeric range")))</f>
        <v/>
      </c>
      <c r="S253" s="8">
        <f>IF(R253&lt;&gt;"Ready","",IFERROR(IF(D253="Statistical",IF(G253=50,0,MAX(0,_xlfn.NORM.S.INV(G253/100))),""),""))</f>
        <v/>
      </c>
      <c r="T253" s="8">
        <f>IF(R253&lt;&gt;"Ready","",IFERROR(IF(D253="Entered",E253,S253*F253*SQRT(C253)),""))</f>
        <v/>
      </c>
      <c r="U253" s="8">
        <f>IF(R253&lt;&gt;"Ready","",IFERROR(B253*365,""))</f>
        <v/>
      </c>
      <c r="V253" s="8">
        <f>IF(R253&lt;&gt;"Ready","",IFERROR(IF(H253="Entered",I253,IF(H253="Review",B253*L253,IF(U253=0,0,SQRT(2*U253*J253/K253)))),""))</f>
        <v/>
      </c>
      <c r="W253" s="8">
        <f>IF(R253&lt;&gt;"Ready","",IFERROR(B253*C253+T253,""))</f>
        <v/>
      </c>
      <c r="X253" s="8">
        <f>IF(R253&lt;&gt;"Ready","",IFERROR(W253+V253,""))</f>
        <v/>
      </c>
      <c r="Y253" s="8">
        <f>IF(R253&lt;&gt;"Ready","",IFERROR(M253+N(N253)-N(O253),""))</f>
        <v/>
      </c>
      <c r="Z253" s="8">
        <f>IF(R253&lt;&gt;"Ready","",IFERROR(IF(OR(Y253&lt;=W253,Y253-W253&lt;=MIN(8.881784197001252E-16*MAX(ABS(Y253),ABS(W253)),1E-9)),"Yes","No"),""))</f>
        <v/>
      </c>
      <c r="AA253" s="8">
        <f>IF(R253&lt;&gt;"Ready","",IFERROR(IF(AND(Z253="Yes",NOT(OR(X253&lt;=Y253,X253-Y253&lt;=MIN(8.881784197001252E-16*MAX(ABS(X253),ABS(Y253)),1E-9)))),MAX(0,X253-Y253),0),""))</f>
        <v/>
      </c>
      <c r="AB253" s="8">
        <f>IF(R253&lt;&gt;"Ready","",IFERROR(IF(AA253&gt;0,IF(N(Q253)&gt;0,IF(ABS(AD253-ROUND(AD253,0))&lt;=MIN(8.881784197001252E-16*AD253,1E-9),ROUND(AD253,0),ROUNDUP(AD253,0))*Q253,MAX(AA253,N(P253))),0),""))</f>
        <v/>
      </c>
      <c r="AC253" s="8">
        <f>IF(R253&lt;&gt;"Ready","",IFERROR(Y253+AB253,""))</f>
        <v/>
      </c>
      <c r="AD253" s="8">
        <f>IF(R253&lt;&gt;"Ready","",IFERROR(IF(N(Q253)&gt;0,MAX(AA253,N(P253))/Q253,""),""))</f>
        <v/>
      </c>
    </row>
    <row r="254">
      <c r="A254" s="6" t="n"/>
      <c r="B254" s="7" t="n"/>
      <c r="C254" s="7" t="n"/>
      <c r="D254" s="7" t="n"/>
      <c r="E254" s="7" t="n"/>
      <c r="F254" s="7" t="n"/>
      <c r="G254" s="7" t="n"/>
      <c r="H254" s="7" t="n"/>
      <c r="I254" s="7" t="n"/>
      <c r="J254" s="7" t="n"/>
      <c r="K254" s="7" t="n"/>
      <c r="L254" s="7" t="n"/>
      <c r="M254" s="7" t="n"/>
      <c r="N254" s="7" t="n"/>
      <c r="O254" s="7" t="n"/>
      <c r="P254" s="7" t="n"/>
      <c r="Q254" s="7" t="n"/>
      <c r="R254" s="8">
        <f>IF(COUNTA(A254:Q254)=0,"",IF(TRIM(A254&amp;"")="","Item required",IFERROR(IF(NOT(AND(COUNT(B254:C254,M254)=3,MIN(B254:C254,M254)&gt;=0,COUNT(N254:Q254)=COUNTA(N254:Q254),MIN(N254:Q254)&gt;=0)),"Enter nonnegative numbers for demand, days and stock",IF(NOT(OR(AND(D254="Entered",COUNT(E254)=1,E254&gt;=0,COUNTA(F254:G254)=0),AND(D254="Statistical",E254="",COUNT(F254:G254)=2,F254&gt;=0,G254&gt;=50,G254&lt;=99.9))),"Choose entered safety OR sigma and service (50-99.9%)",IF(NOT(OR(AND(H254="Entered",COUNT(I254)=1,I254&gt;=0,COUNTA(J254:L254)=0),AND(H254="EOQ",I254="",L254="",COUNT(J254:K254)=2,MIN(J254:K254)&gt;0),AND(H254="Review",COUNT(L254)=1,L254&gt;=0,COUNTA(I254:K254)=0))),"Choose one quantity basis; EOQ costs must be positive",IF(IF(H254="EOQ",IF(B254=0,TRUE,SQRT(2*(B254*365)*J254/K254)&gt;0),TRUE),"Ready","Calculated EOQ outside numeric range; rescale")))),"Check inputs / numeric range")))</f>
        <v/>
      </c>
      <c r="S254" s="8">
        <f>IF(R254&lt;&gt;"Ready","",IFERROR(IF(D254="Statistical",IF(G254=50,0,MAX(0,_xlfn.NORM.S.INV(G254/100))),""),""))</f>
        <v/>
      </c>
      <c r="T254" s="8">
        <f>IF(R254&lt;&gt;"Ready","",IFERROR(IF(D254="Entered",E254,S254*F254*SQRT(C254)),""))</f>
        <v/>
      </c>
      <c r="U254" s="8">
        <f>IF(R254&lt;&gt;"Ready","",IFERROR(B254*365,""))</f>
        <v/>
      </c>
      <c r="V254" s="8">
        <f>IF(R254&lt;&gt;"Ready","",IFERROR(IF(H254="Entered",I254,IF(H254="Review",B254*L254,IF(U254=0,0,SQRT(2*U254*J254/K254)))),""))</f>
        <v/>
      </c>
      <c r="W254" s="8">
        <f>IF(R254&lt;&gt;"Ready","",IFERROR(B254*C254+T254,""))</f>
        <v/>
      </c>
      <c r="X254" s="8">
        <f>IF(R254&lt;&gt;"Ready","",IFERROR(W254+V254,""))</f>
        <v/>
      </c>
      <c r="Y254" s="8">
        <f>IF(R254&lt;&gt;"Ready","",IFERROR(M254+N(N254)-N(O254),""))</f>
        <v/>
      </c>
      <c r="Z254" s="8">
        <f>IF(R254&lt;&gt;"Ready","",IFERROR(IF(OR(Y254&lt;=W254,Y254-W254&lt;=MIN(8.881784197001252E-16*MAX(ABS(Y254),ABS(W254)),1E-9)),"Yes","No"),""))</f>
        <v/>
      </c>
      <c r="AA254" s="8">
        <f>IF(R254&lt;&gt;"Ready","",IFERROR(IF(AND(Z254="Yes",NOT(OR(X254&lt;=Y254,X254-Y254&lt;=MIN(8.881784197001252E-16*MAX(ABS(X254),ABS(Y254)),1E-9)))),MAX(0,X254-Y254),0),""))</f>
        <v/>
      </c>
      <c r="AB254" s="8">
        <f>IF(R254&lt;&gt;"Ready","",IFERROR(IF(AA254&gt;0,IF(N(Q254)&gt;0,IF(ABS(AD254-ROUND(AD254,0))&lt;=MIN(8.881784197001252E-16*AD254,1E-9),ROUND(AD254,0),ROUNDUP(AD254,0))*Q254,MAX(AA254,N(P254))),0),""))</f>
        <v/>
      </c>
      <c r="AC254" s="8">
        <f>IF(R254&lt;&gt;"Ready","",IFERROR(Y254+AB254,""))</f>
        <v/>
      </c>
      <c r="AD254" s="8">
        <f>IF(R254&lt;&gt;"Ready","",IFERROR(IF(N(Q254)&gt;0,MAX(AA254,N(P254))/Q254,""),""))</f>
        <v/>
      </c>
    </row>
    <row r="255">
      <c r="A255" s="6" t="n"/>
      <c r="B255" s="7" t="n"/>
      <c r="C255" s="7" t="n"/>
      <c r="D255" s="7" t="n"/>
      <c r="E255" s="7" t="n"/>
      <c r="F255" s="7" t="n"/>
      <c r="G255" s="7" t="n"/>
      <c r="H255" s="7" t="n"/>
      <c r="I255" s="7" t="n"/>
      <c r="J255" s="7" t="n"/>
      <c r="K255" s="7" t="n"/>
      <c r="L255" s="7" t="n"/>
      <c r="M255" s="7" t="n"/>
      <c r="N255" s="7" t="n"/>
      <c r="O255" s="7" t="n"/>
      <c r="P255" s="7" t="n"/>
      <c r="Q255" s="7" t="n"/>
      <c r="R255" s="8">
        <f>IF(COUNTA(A255:Q255)=0,"",IF(TRIM(A255&amp;"")="","Item required",IFERROR(IF(NOT(AND(COUNT(B255:C255,M255)=3,MIN(B255:C255,M255)&gt;=0,COUNT(N255:Q255)=COUNTA(N255:Q255),MIN(N255:Q255)&gt;=0)),"Enter nonnegative numbers for demand, days and stock",IF(NOT(OR(AND(D255="Entered",COUNT(E255)=1,E255&gt;=0,COUNTA(F255:G255)=0),AND(D255="Statistical",E255="",COUNT(F255:G255)=2,F255&gt;=0,G255&gt;=50,G255&lt;=99.9))),"Choose entered safety OR sigma and service (50-99.9%)",IF(NOT(OR(AND(H255="Entered",COUNT(I255)=1,I255&gt;=0,COUNTA(J255:L255)=0),AND(H255="EOQ",I255="",L255="",COUNT(J255:K255)=2,MIN(J255:K255)&gt;0),AND(H255="Review",COUNT(L255)=1,L255&gt;=0,COUNTA(I255:K255)=0))),"Choose one quantity basis; EOQ costs must be positive",IF(IF(H255="EOQ",IF(B255=0,TRUE,SQRT(2*(B255*365)*J255/K255)&gt;0),TRUE),"Ready","Calculated EOQ outside numeric range; rescale")))),"Check inputs / numeric range")))</f>
        <v/>
      </c>
      <c r="S255" s="8">
        <f>IF(R255&lt;&gt;"Ready","",IFERROR(IF(D255="Statistical",IF(G255=50,0,MAX(0,_xlfn.NORM.S.INV(G255/100))),""),""))</f>
        <v/>
      </c>
      <c r="T255" s="8">
        <f>IF(R255&lt;&gt;"Ready","",IFERROR(IF(D255="Entered",E255,S255*F255*SQRT(C255)),""))</f>
        <v/>
      </c>
      <c r="U255" s="8">
        <f>IF(R255&lt;&gt;"Ready","",IFERROR(B255*365,""))</f>
        <v/>
      </c>
      <c r="V255" s="8">
        <f>IF(R255&lt;&gt;"Ready","",IFERROR(IF(H255="Entered",I255,IF(H255="Review",B255*L255,IF(U255=0,0,SQRT(2*U255*J255/K255)))),""))</f>
        <v/>
      </c>
      <c r="W255" s="8">
        <f>IF(R255&lt;&gt;"Ready","",IFERROR(B255*C255+T255,""))</f>
        <v/>
      </c>
      <c r="X255" s="8">
        <f>IF(R255&lt;&gt;"Ready","",IFERROR(W255+V255,""))</f>
        <v/>
      </c>
      <c r="Y255" s="8">
        <f>IF(R255&lt;&gt;"Ready","",IFERROR(M255+N(N255)-N(O255),""))</f>
        <v/>
      </c>
      <c r="Z255" s="8">
        <f>IF(R255&lt;&gt;"Ready","",IFERROR(IF(OR(Y255&lt;=W255,Y255-W255&lt;=MIN(8.881784197001252E-16*MAX(ABS(Y255),ABS(W255)),1E-9)),"Yes","No"),""))</f>
        <v/>
      </c>
      <c r="AA255" s="8">
        <f>IF(R255&lt;&gt;"Ready","",IFERROR(IF(AND(Z255="Yes",NOT(OR(X255&lt;=Y255,X255-Y255&lt;=MIN(8.881784197001252E-16*MAX(ABS(X255),ABS(Y255)),1E-9)))),MAX(0,X255-Y255),0),""))</f>
        <v/>
      </c>
      <c r="AB255" s="8">
        <f>IF(R255&lt;&gt;"Ready","",IFERROR(IF(AA255&gt;0,IF(N(Q255)&gt;0,IF(ABS(AD255-ROUND(AD255,0))&lt;=MIN(8.881784197001252E-16*AD255,1E-9),ROUND(AD255,0),ROUNDUP(AD255,0))*Q255,MAX(AA255,N(P255))),0),""))</f>
        <v/>
      </c>
      <c r="AC255" s="8">
        <f>IF(R255&lt;&gt;"Ready","",IFERROR(Y255+AB255,""))</f>
        <v/>
      </c>
      <c r="AD255" s="8">
        <f>IF(R255&lt;&gt;"Ready","",IFERROR(IF(N(Q255)&gt;0,MAX(AA255,N(P255))/Q255,""),""))</f>
        <v/>
      </c>
    </row>
    <row r="256">
      <c r="A256" s="6" t="n"/>
      <c r="B256" s="7" t="n"/>
      <c r="C256" s="7" t="n"/>
      <c r="D256" s="7" t="n"/>
      <c r="E256" s="7" t="n"/>
      <c r="F256" s="7" t="n"/>
      <c r="G256" s="7" t="n"/>
      <c r="H256" s="7" t="n"/>
      <c r="I256" s="7" t="n"/>
      <c r="J256" s="7" t="n"/>
      <c r="K256" s="7" t="n"/>
      <c r="L256" s="7" t="n"/>
      <c r="M256" s="7" t="n"/>
      <c r="N256" s="7" t="n"/>
      <c r="O256" s="7" t="n"/>
      <c r="P256" s="7" t="n"/>
      <c r="Q256" s="7" t="n"/>
      <c r="R256" s="8">
        <f>IF(COUNTA(A256:Q256)=0,"",IF(TRIM(A256&amp;"")="","Item required",IFERROR(IF(NOT(AND(COUNT(B256:C256,M256)=3,MIN(B256:C256,M256)&gt;=0,COUNT(N256:Q256)=COUNTA(N256:Q256),MIN(N256:Q256)&gt;=0)),"Enter nonnegative numbers for demand, days and stock",IF(NOT(OR(AND(D256="Entered",COUNT(E256)=1,E256&gt;=0,COUNTA(F256:G256)=0),AND(D256="Statistical",E256="",COUNT(F256:G256)=2,F256&gt;=0,G256&gt;=50,G256&lt;=99.9))),"Choose entered safety OR sigma and service (50-99.9%)",IF(NOT(OR(AND(H256="Entered",COUNT(I256)=1,I256&gt;=0,COUNTA(J256:L256)=0),AND(H256="EOQ",I256="",L256="",COUNT(J256:K256)=2,MIN(J256:K256)&gt;0),AND(H256="Review",COUNT(L256)=1,L256&gt;=0,COUNTA(I256:K256)=0))),"Choose one quantity basis; EOQ costs must be positive",IF(IF(H256="EOQ",IF(B256=0,TRUE,SQRT(2*(B256*365)*J256/K256)&gt;0),TRUE),"Ready","Calculated EOQ outside numeric range; rescale")))),"Check inputs / numeric range")))</f>
        <v/>
      </c>
      <c r="S256" s="8">
        <f>IF(R256&lt;&gt;"Ready","",IFERROR(IF(D256="Statistical",IF(G256=50,0,MAX(0,_xlfn.NORM.S.INV(G256/100))),""),""))</f>
        <v/>
      </c>
      <c r="T256" s="8">
        <f>IF(R256&lt;&gt;"Ready","",IFERROR(IF(D256="Entered",E256,S256*F256*SQRT(C256)),""))</f>
        <v/>
      </c>
      <c r="U256" s="8">
        <f>IF(R256&lt;&gt;"Ready","",IFERROR(B256*365,""))</f>
        <v/>
      </c>
      <c r="V256" s="8">
        <f>IF(R256&lt;&gt;"Ready","",IFERROR(IF(H256="Entered",I256,IF(H256="Review",B256*L256,IF(U256=0,0,SQRT(2*U256*J256/K256)))),""))</f>
        <v/>
      </c>
      <c r="W256" s="8">
        <f>IF(R256&lt;&gt;"Ready","",IFERROR(B256*C256+T256,""))</f>
        <v/>
      </c>
      <c r="X256" s="8">
        <f>IF(R256&lt;&gt;"Ready","",IFERROR(W256+V256,""))</f>
        <v/>
      </c>
      <c r="Y256" s="8">
        <f>IF(R256&lt;&gt;"Ready","",IFERROR(M256+N(N256)-N(O256),""))</f>
        <v/>
      </c>
      <c r="Z256" s="8">
        <f>IF(R256&lt;&gt;"Ready","",IFERROR(IF(OR(Y256&lt;=W256,Y256-W256&lt;=MIN(8.881784197001252E-16*MAX(ABS(Y256),ABS(W256)),1E-9)),"Yes","No"),""))</f>
        <v/>
      </c>
      <c r="AA256" s="8">
        <f>IF(R256&lt;&gt;"Ready","",IFERROR(IF(AND(Z256="Yes",NOT(OR(X256&lt;=Y256,X256-Y256&lt;=MIN(8.881784197001252E-16*MAX(ABS(X256),ABS(Y256)),1E-9)))),MAX(0,X256-Y256),0),""))</f>
        <v/>
      </c>
      <c r="AB256" s="8">
        <f>IF(R256&lt;&gt;"Ready","",IFERROR(IF(AA256&gt;0,IF(N(Q256)&gt;0,IF(ABS(AD256-ROUND(AD256,0))&lt;=MIN(8.881784197001252E-16*AD256,1E-9),ROUND(AD256,0),ROUNDUP(AD256,0))*Q256,MAX(AA256,N(P256))),0),""))</f>
        <v/>
      </c>
      <c r="AC256" s="8">
        <f>IF(R256&lt;&gt;"Ready","",IFERROR(Y256+AB256,""))</f>
        <v/>
      </c>
      <c r="AD256" s="8">
        <f>IF(R256&lt;&gt;"Ready","",IFERROR(IF(N(Q256)&gt;0,MAX(AA256,N(P256))/Q256,""),""))</f>
        <v/>
      </c>
    </row>
    <row r="257">
      <c r="A257" s="6" t="n"/>
      <c r="B257" s="7" t="n"/>
      <c r="C257" s="7" t="n"/>
      <c r="D257" s="7" t="n"/>
      <c r="E257" s="7" t="n"/>
      <c r="F257" s="7" t="n"/>
      <c r="G257" s="7" t="n"/>
      <c r="H257" s="7" t="n"/>
      <c r="I257" s="7" t="n"/>
      <c r="J257" s="7" t="n"/>
      <c r="K257" s="7" t="n"/>
      <c r="L257" s="7" t="n"/>
      <c r="M257" s="7" t="n"/>
      <c r="N257" s="7" t="n"/>
      <c r="O257" s="7" t="n"/>
      <c r="P257" s="7" t="n"/>
      <c r="Q257" s="7" t="n"/>
      <c r="R257" s="8">
        <f>IF(COUNTA(A257:Q257)=0,"",IF(TRIM(A257&amp;"")="","Item required",IFERROR(IF(NOT(AND(COUNT(B257:C257,M257)=3,MIN(B257:C257,M257)&gt;=0,COUNT(N257:Q257)=COUNTA(N257:Q257),MIN(N257:Q257)&gt;=0)),"Enter nonnegative numbers for demand, days and stock",IF(NOT(OR(AND(D257="Entered",COUNT(E257)=1,E257&gt;=0,COUNTA(F257:G257)=0),AND(D257="Statistical",E257="",COUNT(F257:G257)=2,F257&gt;=0,G257&gt;=50,G257&lt;=99.9))),"Choose entered safety OR sigma and service (50-99.9%)",IF(NOT(OR(AND(H257="Entered",COUNT(I257)=1,I257&gt;=0,COUNTA(J257:L257)=0),AND(H257="EOQ",I257="",L257="",COUNT(J257:K257)=2,MIN(J257:K257)&gt;0),AND(H257="Review",COUNT(L257)=1,L257&gt;=0,COUNTA(I257:K257)=0))),"Choose one quantity basis; EOQ costs must be positive",IF(IF(H257="EOQ",IF(B257=0,TRUE,SQRT(2*(B257*365)*J257/K257)&gt;0),TRUE),"Ready","Calculated EOQ outside numeric range; rescale")))),"Check inputs / numeric range")))</f>
        <v/>
      </c>
      <c r="S257" s="8">
        <f>IF(R257&lt;&gt;"Ready","",IFERROR(IF(D257="Statistical",IF(G257=50,0,MAX(0,_xlfn.NORM.S.INV(G257/100))),""),""))</f>
        <v/>
      </c>
      <c r="T257" s="8">
        <f>IF(R257&lt;&gt;"Ready","",IFERROR(IF(D257="Entered",E257,S257*F257*SQRT(C257)),""))</f>
        <v/>
      </c>
      <c r="U257" s="8">
        <f>IF(R257&lt;&gt;"Ready","",IFERROR(B257*365,""))</f>
        <v/>
      </c>
      <c r="V257" s="8">
        <f>IF(R257&lt;&gt;"Ready","",IFERROR(IF(H257="Entered",I257,IF(H257="Review",B257*L257,IF(U257=0,0,SQRT(2*U257*J257/K257)))),""))</f>
        <v/>
      </c>
      <c r="W257" s="8">
        <f>IF(R257&lt;&gt;"Ready","",IFERROR(B257*C257+T257,""))</f>
        <v/>
      </c>
      <c r="X257" s="8">
        <f>IF(R257&lt;&gt;"Ready","",IFERROR(W257+V257,""))</f>
        <v/>
      </c>
      <c r="Y257" s="8">
        <f>IF(R257&lt;&gt;"Ready","",IFERROR(M257+N(N257)-N(O257),""))</f>
        <v/>
      </c>
      <c r="Z257" s="8">
        <f>IF(R257&lt;&gt;"Ready","",IFERROR(IF(OR(Y257&lt;=W257,Y257-W257&lt;=MIN(8.881784197001252E-16*MAX(ABS(Y257),ABS(W257)),1E-9)),"Yes","No"),""))</f>
        <v/>
      </c>
      <c r="AA257" s="8">
        <f>IF(R257&lt;&gt;"Ready","",IFERROR(IF(AND(Z257="Yes",NOT(OR(X257&lt;=Y257,X257-Y257&lt;=MIN(8.881784197001252E-16*MAX(ABS(X257),ABS(Y257)),1E-9)))),MAX(0,X257-Y257),0),""))</f>
        <v/>
      </c>
      <c r="AB257" s="8">
        <f>IF(R257&lt;&gt;"Ready","",IFERROR(IF(AA257&gt;0,IF(N(Q257)&gt;0,IF(ABS(AD257-ROUND(AD257,0))&lt;=MIN(8.881784197001252E-16*AD257,1E-9),ROUND(AD257,0),ROUNDUP(AD257,0))*Q257,MAX(AA257,N(P257))),0),""))</f>
        <v/>
      </c>
      <c r="AC257" s="8">
        <f>IF(R257&lt;&gt;"Ready","",IFERROR(Y257+AB257,""))</f>
        <v/>
      </c>
      <c r="AD257" s="8">
        <f>IF(R257&lt;&gt;"Ready","",IFERROR(IF(N(Q257)&gt;0,MAX(AA257,N(P257))/Q257,""),""))</f>
        <v/>
      </c>
    </row>
    <row r="258">
      <c r="A258" s="6" t="n"/>
      <c r="B258" s="7" t="n"/>
      <c r="C258" s="7" t="n"/>
      <c r="D258" s="7" t="n"/>
      <c r="E258" s="7" t="n"/>
      <c r="F258" s="7" t="n"/>
      <c r="G258" s="7" t="n"/>
      <c r="H258" s="7" t="n"/>
      <c r="I258" s="7" t="n"/>
      <c r="J258" s="7" t="n"/>
      <c r="K258" s="7" t="n"/>
      <c r="L258" s="7" t="n"/>
      <c r="M258" s="7" t="n"/>
      <c r="N258" s="7" t="n"/>
      <c r="O258" s="7" t="n"/>
      <c r="P258" s="7" t="n"/>
      <c r="Q258" s="7" t="n"/>
      <c r="R258" s="8">
        <f>IF(COUNTA(A258:Q258)=0,"",IF(TRIM(A258&amp;"")="","Item required",IFERROR(IF(NOT(AND(COUNT(B258:C258,M258)=3,MIN(B258:C258,M258)&gt;=0,COUNT(N258:Q258)=COUNTA(N258:Q258),MIN(N258:Q258)&gt;=0)),"Enter nonnegative numbers for demand, days and stock",IF(NOT(OR(AND(D258="Entered",COUNT(E258)=1,E258&gt;=0,COUNTA(F258:G258)=0),AND(D258="Statistical",E258="",COUNT(F258:G258)=2,F258&gt;=0,G258&gt;=50,G258&lt;=99.9))),"Choose entered safety OR sigma and service (50-99.9%)",IF(NOT(OR(AND(H258="Entered",COUNT(I258)=1,I258&gt;=0,COUNTA(J258:L258)=0),AND(H258="EOQ",I258="",L258="",COUNT(J258:K258)=2,MIN(J258:K258)&gt;0),AND(H258="Review",COUNT(L258)=1,L258&gt;=0,COUNTA(I258:K258)=0))),"Choose one quantity basis; EOQ costs must be positive",IF(IF(H258="EOQ",IF(B258=0,TRUE,SQRT(2*(B258*365)*J258/K258)&gt;0),TRUE),"Ready","Calculated EOQ outside numeric range; rescale")))),"Check inputs / numeric range")))</f>
        <v/>
      </c>
      <c r="S258" s="8">
        <f>IF(R258&lt;&gt;"Ready","",IFERROR(IF(D258="Statistical",IF(G258=50,0,MAX(0,_xlfn.NORM.S.INV(G258/100))),""),""))</f>
        <v/>
      </c>
      <c r="T258" s="8">
        <f>IF(R258&lt;&gt;"Ready","",IFERROR(IF(D258="Entered",E258,S258*F258*SQRT(C258)),""))</f>
        <v/>
      </c>
      <c r="U258" s="8">
        <f>IF(R258&lt;&gt;"Ready","",IFERROR(B258*365,""))</f>
        <v/>
      </c>
      <c r="V258" s="8">
        <f>IF(R258&lt;&gt;"Ready","",IFERROR(IF(H258="Entered",I258,IF(H258="Review",B258*L258,IF(U258=0,0,SQRT(2*U258*J258/K258)))),""))</f>
        <v/>
      </c>
      <c r="W258" s="8">
        <f>IF(R258&lt;&gt;"Ready","",IFERROR(B258*C258+T258,""))</f>
        <v/>
      </c>
      <c r="X258" s="8">
        <f>IF(R258&lt;&gt;"Ready","",IFERROR(W258+V258,""))</f>
        <v/>
      </c>
      <c r="Y258" s="8">
        <f>IF(R258&lt;&gt;"Ready","",IFERROR(M258+N(N258)-N(O258),""))</f>
        <v/>
      </c>
      <c r="Z258" s="8">
        <f>IF(R258&lt;&gt;"Ready","",IFERROR(IF(OR(Y258&lt;=W258,Y258-W258&lt;=MIN(8.881784197001252E-16*MAX(ABS(Y258),ABS(W258)),1E-9)),"Yes","No"),""))</f>
        <v/>
      </c>
      <c r="AA258" s="8">
        <f>IF(R258&lt;&gt;"Ready","",IFERROR(IF(AND(Z258="Yes",NOT(OR(X258&lt;=Y258,X258-Y258&lt;=MIN(8.881784197001252E-16*MAX(ABS(X258),ABS(Y258)),1E-9)))),MAX(0,X258-Y258),0),""))</f>
        <v/>
      </c>
      <c r="AB258" s="8">
        <f>IF(R258&lt;&gt;"Ready","",IFERROR(IF(AA258&gt;0,IF(N(Q258)&gt;0,IF(ABS(AD258-ROUND(AD258,0))&lt;=MIN(8.881784197001252E-16*AD258,1E-9),ROUND(AD258,0),ROUNDUP(AD258,0))*Q258,MAX(AA258,N(P258))),0),""))</f>
        <v/>
      </c>
      <c r="AC258" s="8">
        <f>IF(R258&lt;&gt;"Ready","",IFERROR(Y258+AB258,""))</f>
        <v/>
      </c>
      <c r="AD258" s="8">
        <f>IF(R258&lt;&gt;"Ready","",IFERROR(IF(N(Q258)&gt;0,MAX(AA258,N(P258))/Q258,""),""))</f>
        <v/>
      </c>
    </row>
    <row r="259">
      <c r="A259" s="6" t="n"/>
      <c r="B259" s="7" t="n"/>
      <c r="C259" s="7" t="n"/>
      <c r="D259" s="7" t="n"/>
      <c r="E259" s="7" t="n"/>
      <c r="F259" s="7" t="n"/>
      <c r="G259" s="7" t="n"/>
      <c r="H259" s="7" t="n"/>
      <c r="I259" s="7" t="n"/>
      <c r="J259" s="7" t="n"/>
      <c r="K259" s="7" t="n"/>
      <c r="L259" s="7" t="n"/>
      <c r="M259" s="7" t="n"/>
      <c r="N259" s="7" t="n"/>
      <c r="O259" s="7" t="n"/>
      <c r="P259" s="7" t="n"/>
      <c r="Q259" s="7" t="n"/>
      <c r="R259" s="8">
        <f>IF(COUNTA(A259:Q259)=0,"",IF(TRIM(A259&amp;"")="","Item required",IFERROR(IF(NOT(AND(COUNT(B259:C259,M259)=3,MIN(B259:C259,M259)&gt;=0,COUNT(N259:Q259)=COUNTA(N259:Q259),MIN(N259:Q259)&gt;=0)),"Enter nonnegative numbers for demand, days and stock",IF(NOT(OR(AND(D259="Entered",COUNT(E259)=1,E259&gt;=0,COUNTA(F259:G259)=0),AND(D259="Statistical",E259="",COUNT(F259:G259)=2,F259&gt;=0,G259&gt;=50,G259&lt;=99.9))),"Choose entered safety OR sigma and service (50-99.9%)",IF(NOT(OR(AND(H259="Entered",COUNT(I259)=1,I259&gt;=0,COUNTA(J259:L259)=0),AND(H259="EOQ",I259="",L259="",COUNT(J259:K259)=2,MIN(J259:K259)&gt;0),AND(H259="Review",COUNT(L259)=1,L259&gt;=0,COUNTA(I259:K259)=0))),"Choose one quantity basis; EOQ costs must be positive",IF(IF(H259="EOQ",IF(B259=0,TRUE,SQRT(2*(B259*365)*J259/K259)&gt;0),TRUE),"Ready","Calculated EOQ outside numeric range; rescale")))),"Check inputs / numeric range")))</f>
        <v/>
      </c>
      <c r="S259" s="8">
        <f>IF(R259&lt;&gt;"Ready","",IFERROR(IF(D259="Statistical",IF(G259=50,0,MAX(0,_xlfn.NORM.S.INV(G259/100))),""),""))</f>
        <v/>
      </c>
      <c r="T259" s="8">
        <f>IF(R259&lt;&gt;"Ready","",IFERROR(IF(D259="Entered",E259,S259*F259*SQRT(C259)),""))</f>
        <v/>
      </c>
      <c r="U259" s="8">
        <f>IF(R259&lt;&gt;"Ready","",IFERROR(B259*365,""))</f>
        <v/>
      </c>
      <c r="V259" s="8">
        <f>IF(R259&lt;&gt;"Ready","",IFERROR(IF(H259="Entered",I259,IF(H259="Review",B259*L259,IF(U259=0,0,SQRT(2*U259*J259/K259)))),""))</f>
        <v/>
      </c>
      <c r="W259" s="8">
        <f>IF(R259&lt;&gt;"Ready","",IFERROR(B259*C259+T259,""))</f>
        <v/>
      </c>
      <c r="X259" s="8">
        <f>IF(R259&lt;&gt;"Ready","",IFERROR(W259+V259,""))</f>
        <v/>
      </c>
      <c r="Y259" s="8">
        <f>IF(R259&lt;&gt;"Ready","",IFERROR(M259+N(N259)-N(O259),""))</f>
        <v/>
      </c>
      <c r="Z259" s="8">
        <f>IF(R259&lt;&gt;"Ready","",IFERROR(IF(OR(Y259&lt;=W259,Y259-W259&lt;=MIN(8.881784197001252E-16*MAX(ABS(Y259),ABS(W259)),1E-9)),"Yes","No"),""))</f>
        <v/>
      </c>
      <c r="AA259" s="8">
        <f>IF(R259&lt;&gt;"Ready","",IFERROR(IF(AND(Z259="Yes",NOT(OR(X259&lt;=Y259,X259-Y259&lt;=MIN(8.881784197001252E-16*MAX(ABS(X259),ABS(Y259)),1E-9)))),MAX(0,X259-Y259),0),""))</f>
        <v/>
      </c>
      <c r="AB259" s="8">
        <f>IF(R259&lt;&gt;"Ready","",IFERROR(IF(AA259&gt;0,IF(N(Q259)&gt;0,IF(ABS(AD259-ROUND(AD259,0))&lt;=MIN(8.881784197001252E-16*AD259,1E-9),ROUND(AD259,0),ROUNDUP(AD259,0))*Q259,MAX(AA259,N(P259))),0),""))</f>
        <v/>
      </c>
      <c r="AC259" s="8">
        <f>IF(R259&lt;&gt;"Ready","",IFERROR(Y259+AB259,""))</f>
        <v/>
      </c>
      <c r="AD259" s="8">
        <f>IF(R259&lt;&gt;"Ready","",IFERROR(IF(N(Q259)&gt;0,MAX(AA259,N(P259))/Q259,""),""))</f>
        <v/>
      </c>
    </row>
    <row r="260">
      <c r="A260" s="6" t="n"/>
      <c r="B260" s="7" t="n"/>
      <c r="C260" s="7" t="n"/>
      <c r="D260" s="7" t="n"/>
      <c r="E260" s="7" t="n"/>
      <c r="F260" s="7" t="n"/>
      <c r="G260" s="7" t="n"/>
      <c r="H260" s="7" t="n"/>
      <c r="I260" s="7" t="n"/>
      <c r="J260" s="7" t="n"/>
      <c r="K260" s="7" t="n"/>
      <c r="L260" s="7" t="n"/>
      <c r="M260" s="7" t="n"/>
      <c r="N260" s="7" t="n"/>
      <c r="O260" s="7" t="n"/>
      <c r="P260" s="7" t="n"/>
      <c r="Q260" s="7" t="n"/>
      <c r="R260" s="8">
        <f>IF(COUNTA(A260:Q260)=0,"",IF(TRIM(A260&amp;"")="","Item required",IFERROR(IF(NOT(AND(COUNT(B260:C260,M260)=3,MIN(B260:C260,M260)&gt;=0,COUNT(N260:Q260)=COUNTA(N260:Q260),MIN(N260:Q260)&gt;=0)),"Enter nonnegative numbers for demand, days and stock",IF(NOT(OR(AND(D260="Entered",COUNT(E260)=1,E260&gt;=0,COUNTA(F260:G260)=0),AND(D260="Statistical",E260="",COUNT(F260:G260)=2,F260&gt;=0,G260&gt;=50,G260&lt;=99.9))),"Choose entered safety OR sigma and service (50-99.9%)",IF(NOT(OR(AND(H260="Entered",COUNT(I260)=1,I260&gt;=0,COUNTA(J260:L260)=0),AND(H260="EOQ",I260="",L260="",COUNT(J260:K260)=2,MIN(J260:K260)&gt;0),AND(H260="Review",COUNT(L260)=1,L260&gt;=0,COUNTA(I260:K260)=0))),"Choose one quantity basis; EOQ costs must be positive",IF(IF(H260="EOQ",IF(B260=0,TRUE,SQRT(2*(B260*365)*J260/K260)&gt;0),TRUE),"Ready","Calculated EOQ outside numeric range; rescale")))),"Check inputs / numeric range")))</f>
        <v/>
      </c>
      <c r="S260" s="8">
        <f>IF(R260&lt;&gt;"Ready","",IFERROR(IF(D260="Statistical",IF(G260=50,0,MAX(0,_xlfn.NORM.S.INV(G260/100))),""),""))</f>
        <v/>
      </c>
      <c r="T260" s="8">
        <f>IF(R260&lt;&gt;"Ready","",IFERROR(IF(D260="Entered",E260,S260*F260*SQRT(C260)),""))</f>
        <v/>
      </c>
      <c r="U260" s="8">
        <f>IF(R260&lt;&gt;"Ready","",IFERROR(B260*365,""))</f>
        <v/>
      </c>
      <c r="V260" s="8">
        <f>IF(R260&lt;&gt;"Ready","",IFERROR(IF(H260="Entered",I260,IF(H260="Review",B260*L260,IF(U260=0,0,SQRT(2*U260*J260/K260)))),""))</f>
        <v/>
      </c>
      <c r="W260" s="8">
        <f>IF(R260&lt;&gt;"Ready","",IFERROR(B260*C260+T260,""))</f>
        <v/>
      </c>
      <c r="X260" s="8">
        <f>IF(R260&lt;&gt;"Ready","",IFERROR(W260+V260,""))</f>
        <v/>
      </c>
      <c r="Y260" s="8">
        <f>IF(R260&lt;&gt;"Ready","",IFERROR(M260+N(N260)-N(O260),""))</f>
        <v/>
      </c>
      <c r="Z260" s="8">
        <f>IF(R260&lt;&gt;"Ready","",IFERROR(IF(OR(Y260&lt;=W260,Y260-W260&lt;=MIN(8.881784197001252E-16*MAX(ABS(Y260),ABS(W260)),1E-9)),"Yes","No"),""))</f>
        <v/>
      </c>
      <c r="AA260" s="8">
        <f>IF(R260&lt;&gt;"Ready","",IFERROR(IF(AND(Z260="Yes",NOT(OR(X260&lt;=Y260,X260-Y260&lt;=MIN(8.881784197001252E-16*MAX(ABS(X260),ABS(Y260)),1E-9)))),MAX(0,X260-Y260),0),""))</f>
        <v/>
      </c>
      <c r="AB260" s="8">
        <f>IF(R260&lt;&gt;"Ready","",IFERROR(IF(AA260&gt;0,IF(N(Q260)&gt;0,IF(ABS(AD260-ROUND(AD260,0))&lt;=MIN(8.881784197001252E-16*AD260,1E-9),ROUND(AD260,0),ROUNDUP(AD260,0))*Q260,MAX(AA260,N(P260))),0),""))</f>
        <v/>
      </c>
      <c r="AC260" s="8">
        <f>IF(R260&lt;&gt;"Ready","",IFERROR(Y260+AB260,""))</f>
        <v/>
      </c>
      <c r="AD260" s="8">
        <f>IF(R260&lt;&gt;"Ready","",IFERROR(IF(N(Q260)&gt;0,MAX(AA260,N(P260))/Q260,""),""))</f>
        <v/>
      </c>
    </row>
    <row r="261">
      <c r="A261" s="6" t="n"/>
      <c r="B261" s="7" t="n"/>
      <c r="C261" s="7" t="n"/>
      <c r="D261" s="7" t="n"/>
      <c r="E261" s="7" t="n"/>
      <c r="F261" s="7" t="n"/>
      <c r="G261" s="7" t="n"/>
      <c r="H261" s="7" t="n"/>
      <c r="I261" s="7" t="n"/>
      <c r="J261" s="7" t="n"/>
      <c r="K261" s="7" t="n"/>
      <c r="L261" s="7" t="n"/>
      <c r="M261" s="7" t="n"/>
      <c r="N261" s="7" t="n"/>
      <c r="O261" s="7" t="n"/>
      <c r="P261" s="7" t="n"/>
      <c r="Q261" s="7" t="n"/>
      <c r="R261" s="8">
        <f>IF(COUNTA(A261:Q261)=0,"",IF(TRIM(A261&amp;"")="","Item required",IFERROR(IF(NOT(AND(COUNT(B261:C261,M261)=3,MIN(B261:C261,M261)&gt;=0,COUNT(N261:Q261)=COUNTA(N261:Q261),MIN(N261:Q261)&gt;=0)),"Enter nonnegative numbers for demand, days and stock",IF(NOT(OR(AND(D261="Entered",COUNT(E261)=1,E261&gt;=0,COUNTA(F261:G261)=0),AND(D261="Statistical",E261="",COUNT(F261:G261)=2,F261&gt;=0,G261&gt;=50,G261&lt;=99.9))),"Choose entered safety OR sigma and service (50-99.9%)",IF(NOT(OR(AND(H261="Entered",COUNT(I261)=1,I261&gt;=0,COUNTA(J261:L261)=0),AND(H261="EOQ",I261="",L261="",COUNT(J261:K261)=2,MIN(J261:K261)&gt;0),AND(H261="Review",COUNT(L261)=1,L261&gt;=0,COUNTA(I261:K261)=0))),"Choose one quantity basis; EOQ costs must be positive",IF(IF(H261="EOQ",IF(B261=0,TRUE,SQRT(2*(B261*365)*J261/K261)&gt;0),TRUE),"Ready","Calculated EOQ outside numeric range; rescale")))),"Check inputs / numeric range")))</f>
        <v/>
      </c>
      <c r="S261" s="8">
        <f>IF(R261&lt;&gt;"Ready","",IFERROR(IF(D261="Statistical",IF(G261=50,0,MAX(0,_xlfn.NORM.S.INV(G261/100))),""),""))</f>
        <v/>
      </c>
      <c r="T261" s="8">
        <f>IF(R261&lt;&gt;"Ready","",IFERROR(IF(D261="Entered",E261,S261*F261*SQRT(C261)),""))</f>
        <v/>
      </c>
      <c r="U261" s="8">
        <f>IF(R261&lt;&gt;"Ready","",IFERROR(B261*365,""))</f>
        <v/>
      </c>
      <c r="V261" s="8">
        <f>IF(R261&lt;&gt;"Ready","",IFERROR(IF(H261="Entered",I261,IF(H261="Review",B261*L261,IF(U261=0,0,SQRT(2*U261*J261/K261)))),""))</f>
        <v/>
      </c>
      <c r="W261" s="8">
        <f>IF(R261&lt;&gt;"Ready","",IFERROR(B261*C261+T261,""))</f>
        <v/>
      </c>
      <c r="X261" s="8">
        <f>IF(R261&lt;&gt;"Ready","",IFERROR(W261+V261,""))</f>
        <v/>
      </c>
      <c r="Y261" s="8">
        <f>IF(R261&lt;&gt;"Ready","",IFERROR(M261+N(N261)-N(O261),""))</f>
        <v/>
      </c>
      <c r="Z261" s="8">
        <f>IF(R261&lt;&gt;"Ready","",IFERROR(IF(OR(Y261&lt;=W261,Y261-W261&lt;=MIN(8.881784197001252E-16*MAX(ABS(Y261),ABS(W261)),1E-9)),"Yes","No"),""))</f>
        <v/>
      </c>
      <c r="AA261" s="8">
        <f>IF(R261&lt;&gt;"Ready","",IFERROR(IF(AND(Z261="Yes",NOT(OR(X261&lt;=Y261,X261-Y261&lt;=MIN(8.881784197001252E-16*MAX(ABS(X261),ABS(Y261)),1E-9)))),MAX(0,X261-Y261),0),""))</f>
        <v/>
      </c>
      <c r="AB261" s="8">
        <f>IF(R261&lt;&gt;"Ready","",IFERROR(IF(AA261&gt;0,IF(N(Q261)&gt;0,IF(ABS(AD261-ROUND(AD261,0))&lt;=MIN(8.881784197001252E-16*AD261,1E-9),ROUND(AD261,0),ROUNDUP(AD261,0))*Q261,MAX(AA261,N(P261))),0),""))</f>
        <v/>
      </c>
      <c r="AC261" s="8">
        <f>IF(R261&lt;&gt;"Ready","",IFERROR(Y261+AB261,""))</f>
        <v/>
      </c>
      <c r="AD261" s="8">
        <f>IF(R261&lt;&gt;"Ready","",IFERROR(IF(N(Q261)&gt;0,MAX(AA261,N(P261))/Q261,""),""))</f>
        <v/>
      </c>
    </row>
    <row r="262">
      <c r="A262" s="6" t="n"/>
      <c r="B262" s="7" t="n"/>
      <c r="C262" s="7" t="n"/>
      <c r="D262" s="7" t="n"/>
      <c r="E262" s="7" t="n"/>
      <c r="F262" s="7" t="n"/>
      <c r="G262" s="7" t="n"/>
      <c r="H262" s="7" t="n"/>
      <c r="I262" s="7" t="n"/>
      <c r="J262" s="7" t="n"/>
      <c r="K262" s="7" t="n"/>
      <c r="L262" s="7" t="n"/>
      <c r="M262" s="7" t="n"/>
      <c r="N262" s="7" t="n"/>
      <c r="O262" s="7" t="n"/>
      <c r="P262" s="7" t="n"/>
      <c r="Q262" s="7" t="n"/>
      <c r="R262" s="8">
        <f>IF(COUNTA(A262:Q262)=0,"",IF(TRIM(A262&amp;"")="","Item required",IFERROR(IF(NOT(AND(COUNT(B262:C262,M262)=3,MIN(B262:C262,M262)&gt;=0,COUNT(N262:Q262)=COUNTA(N262:Q262),MIN(N262:Q262)&gt;=0)),"Enter nonnegative numbers for demand, days and stock",IF(NOT(OR(AND(D262="Entered",COUNT(E262)=1,E262&gt;=0,COUNTA(F262:G262)=0),AND(D262="Statistical",E262="",COUNT(F262:G262)=2,F262&gt;=0,G262&gt;=50,G262&lt;=99.9))),"Choose entered safety OR sigma and service (50-99.9%)",IF(NOT(OR(AND(H262="Entered",COUNT(I262)=1,I262&gt;=0,COUNTA(J262:L262)=0),AND(H262="EOQ",I262="",L262="",COUNT(J262:K262)=2,MIN(J262:K262)&gt;0),AND(H262="Review",COUNT(L262)=1,L262&gt;=0,COUNTA(I262:K262)=0))),"Choose one quantity basis; EOQ costs must be positive",IF(IF(H262="EOQ",IF(B262=0,TRUE,SQRT(2*(B262*365)*J262/K262)&gt;0),TRUE),"Ready","Calculated EOQ outside numeric range; rescale")))),"Check inputs / numeric range")))</f>
        <v/>
      </c>
      <c r="S262" s="8">
        <f>IF(R262&lt;&gt;"Ready","",IFERROR(IF(D262="Statistical",IF(G262=50,0,MAX(0,_xlfn.NORM.S.INV(G262/100))),""),""))</f>
        <v/>
      </c>
      <c r="T262" s="8">
        <f>IF(R262&lt;&gt;"Ready","",IFERROR(IF(D262="Entered",E262,S262*F262*SQRT(C262)),""))</f>
        <v/>
      </c>
      <c r="U262" s="8">
        <f>IF(R262&lt;&gt;"Ready","",IFERROR(B262*365,""))</f>
        <v/>
      </c>
      <c r="V262" s="8">
        <f>IF(R262&lt;&gt;"Ready","",IFERROR(IF(H262="Entered",I262,IF(H262="Review",B262*L262,IF(U262=0,0,SQRT(2*U262*J262/K262)))),""))</f>
        <v/>
      </c>
      <c r="W262" s="8">
        <f>IF(R262&lt;&gt;"Ready","",IFERROR(B262*C262+T262,""))</f>
        <v/>
      </c>
      <c r="X262" s="8">
        <f>IF(R262&lt;&gt;"Ready","",IFERROR(W262+V262,""))</f>
        <v/>
      </c>
      <c r="Y262" s="8">
        <f>IF(R262&lt;&gt;"Ready","",IFERROR(M262+N(N262)-N(O262),""))</f>
        <v/>
      </c>
      <c r="Z262" s="8">
        <f>IF(R262&lt;&gt;"Ready","",IFERROR(IF(OR(Y262&lt;=W262,Y262-W262&lt;=MIN(8.881784197001252E-16*MAX(ABS(Y262),ABS(W262)),1E-9)),"Yes","No"),""))</f>
        <v/>
      </c>
      <c r="AA262" s="8">
        <f>IF(R262&lt;&gt;"Ready","",IFERROR(IF(AND(Z262="Yes",NOT(OR(X262&lt;=Y262,X262-Y262&lt;=MIN(8.881784197001252E-16*MAX(ABS(X262),ABS(Y262)),1E-9)))),MAX(0,X262-Y262),0),""))</f>
        <v/>
      </c>
      <c r="AB262" s="8">
        <f>IF(R262&lt;&gt;"Ready","",IFERROR(IF(AA262&gt;0,IF(N(Q262)&gt;0,IF(ABS(AD262-ROUND(AD262,0))&lt;=MIN(8.881784197001252E-16*AD262,1E-9),ROUND(AD262,0),ROUNDUP(AD262,0))*Q262,MAX(AA262,N(P262))),0),""))</f>
        <v/>
      </c>
      <c r="AC262" s="8">
        <f>IF(R262&lt;&gt;"Ready","",IFERROR(Y262+AB262,""))</f>
        <v/>
      </c>
      <c r="AD262" s="8">
        <f>IF(R262&lt;&gt;"Ready","",IFERROR(IF(N(Q262)&gt;0,MAX(AA262,N(P262))/Q262,""),""))</f>
        <v/>
      </c>
    </row>
    <row r="263">
      <c r="A263" s="6" t="n"/>
      <c r="B263" s="7" t="n"/>
      <c r="C263" s="7" t="n"/>
      <c r="D263" s="7" t="n"/>
      <c r="E263" s="7" t="n"/>
      <c r="F263" s="7" t="n"/>
      <c r="G263" s="7" t="n"/>
      <c r="H263" s="7" t="n"/>
      <c r="I263" s="7" t="n"/>
      <c r="J263" s="7" t="n"/>
      <c r="K263" s="7" t="n"/>
      <c r="L263" s="7" t="n"/>
      <c r="M263" s="7" t="n"/>
      <c r="N263" s="7" t="n"/>
      <c r="O263" s="7" t="n"/>
      <c r="P263" s="7" t="n"/>
      <c r="Q263" s="7" t="n"/>
      <c r="R263" s="8">
        <f>IF(COUNTA(A263:Q263)=0,"",IF(TRIM(A263&amp;"")="","Item required",IFERROR(IF(NOT(AND(COUNT(B263:C263,M263)=3,MIN(B263:C263,M263)&gt;=0,COUNT(N263:Q263)=COUNTA(N263:Q263),MIN(N263:Q263)&gt;=0)),"Enter nonnegative numbers for demand, days and stock",IF(NOT(OR(AND(D263="Entered",COUNT(E263)=1,E263&gt;=0,COUNTA(F263:G263)=0),AND(D263="Statistical",E263="",COUNT(F263:G263)=2,F263&gt;=0,G263&gt;=50,G263&lt;=99.9))),"Choose entered safety OR sigma and service (50-99.9%)",IF(NOT(OR(AND(H263="Entered",COUNT(I263)=1,I263&gt;=0,COUNTA(J263:L263)=0),AND(H263="EOQ",I263="",L263="",COUNT(J263:K263)=2,MIN(J263:K263)&gt;0),AND(H263="Review",COUNT(L263)=1,L263&gt;=0,COUNTA(I263:K263)=0))),"Choose one quantity basis; EOQ costs must be positive",IF(IF(H263="EOQ",IF(B263=0,TRUE,SQRT(2*(B263*365)*J263/K263)&gt;0),TRUE),"Ready","Calculated EOQ outside numeric range; rescale")))),"Check inputs / numeric range")))</f>
        <v/>
      </c>
      <c r="S263" s="8">
        <f>IF(R263&lt;&gt;"Ready","",IFERROR(IF(D263="Statistical",IF(G263=50,0,MAX(0,_xlfn.NORM.S.INV(G263/100))),""),""))</f>
        <v/>
      </c>
      <c r="T263" s="8">
        <f>IF(R263&lt;&gt;"Ready","",IFERROR(IF(D263="Entered",E263,S263*F263*SQRT(C263)),""))</f>
        <v/>
      </c>
      <c r="U263" s="8">
        <f>IF(R263&lt;&gt;"Ready","",IFERROR(B263*365,""))</f>
        <v/>
      </c>
      <c r="V263" s="8">
        <f>IF(R263&lt;&gt;"Ready","",IFERROR(IF(H263="Entered",I263,IF(H263="Review",B263*L263,IF(U263=0,0,SQRT(2*U263*J263/K263)))),""))</f>
        <v/>
      </c>
      <c r="W263" s="8">
        <f>IF(R263&lt;&gt;"Ready","",IFERROR(B263*C263+T263,""))</f>
        <v/>
      </c>
      <c r="X263" s="8">
        <f>IF(R263&lt;&gt;"Ready","",IFERROR(W263+V263,""))</f>
        <v/>
      </c>
      <c r="Y263" s="8">
        <f>IF(R263&lt;&gt;"Ready","",IFERROR(M263+N(N263)-N(O263),""))</f>
        <v/>
      </c>
      <c r="Z263" s="8">
        <f>IF(R263&lt;&gt;"Ready","",IFERROR(IF(OR(Y263&lt;=W263,Y263-W263&lt;=MIN(8.881784197001252E-16*MAX(ABS(Y263),ABS(W263)),1E-9)),"Yes","No"),""))</f>
        <v/>
      </c>
      <c r="AA263" s="8">
        <f>IF(R263&lt;&gt;"Ready","",IFERROR(IF(AND(Z263="Yes",NOT(OR(X263&lt;=Y263,X263-Y263&lt;=MIN(8.881784197001252E-16*MAX(ABS(X263),ABS(Y263)),1E-9)))),MAX(0,X263-Y263),0),""))</f>
        <v/>
      </c>
      <c r="AB263" s="8">
        <f>IF(R263&lt;&gt;"Ready","",IFERROR(IF(AA263&gt;0,IF(N(Q263)&gt;0,IF(ABS(AD263-ROUND(AD263,0))&lt;=MIN(8.881784197001252E-16*AD263,1E-9),ROUND(AD263,0),ROUNDUP(AD263,0))*Q263,MAX(AA263,N(P263))),0),""))</f>
        <v/>
      </c>
      <c r="AC263" s="8">
        <f>IF(R263&lt;&gt;"Ready","",IFERROR(Y263+AB263,""))</f>
        <v/>
      </c>
      <c r="AD263" s="8">
        <f>IF(R263&lt;&gt;"Ready","",IFERROR(IF(N(Q263)&gt;0,MAX(AA263,N(P263))/Q263,""),""))</f>
        <v/>
      </c>
    </row>
    <row r="264">
      <c r="A264" s="6" t="n"/>
      <c r="B264" s="7" t="n"/>
      <c r="C264" s="7" t="n"/>
      <c r="D264" s="7" t="n"/>
      <c r="E264" s="7" t="n"/>
      <c r="F264" s="7" t="n"/>
      <c r="G264" s="7" t="n"/>
      <c r="H264" s="7" t="n"/>
      <c r="I264" s="7" t="n"/>
      <c r="J264" s="7" t="n"/>
      <c r="K264" s="7" t="n"/>
      <c r="L264" s="7" t="n"/>
      <c r="M264" s="7" t="n"/>
      <c r="N264" s="7" t="n"/>
      <c r="O264" s="7" t="n"/>
      <c r="P264" s="7" t="n"/>
      <c r="Q264" s="7" t="n"/>
      <c r="R264" s="8">
        <f>IF(COUNTA(A264:Q264)=0,"",IF(TRIM(A264&amp;"")="","Item required",IFERROR(IF(NOT(AND(COUNT(B264:C264,M264)=3,MIN(B264:C264,M264)&gt;=0,COUNT(N264:Q264)=COUNTA(N264:Q264),MIN(N264:Q264)&gt;=0)),"Enter nonnegative numbers for demand, days and stock",IF(NOT(OR(AND(D264="Entered",COUNT(E264)=1,E264&gt;=0,COUNTA(F264:G264)=0),AND(D264="Statistical",E264="",COUNT(F264:G264)=2,F264&gt;=0,G264&gt;=50,G264&lt;=99.9))),"Choose entered safety OR sigma and service (50-99.9%)",IF(NOT(OR(AND(H264="Entered",COUNT(I264)=1,I264&gt;=0,COUNTA(J264:L264)=0),AND(H264="EOQ",I264="",L264="",COUNT(J264:K264)=2,MIN(J264:K264)&gt;0),AND(H264="Review",COUNT(L264)=1,L264&gt;=0,COUNTA(I264:K264)=0))),"Choose one quantity basis; EOQ costs must be positive",IF(IF(H264="EOQ",IF(B264=0,TRUE,SQRT(2*(B264*365)*J264/K264)&gt;0),TRUE),"Ready","Calculated EOQ outside numeric range; rescale")))),"Check inputs / numeric range")))</f>
        <v/>
      </c>
      <c r="S264" s="8">
        <f>IF(R264&lt;&gt;"Ready","",IFERROR(IF(D264="Statistical",IF(G264=50,0,MAX(0,_xlfn.NORM.S.INV(G264/100))),""),""))</f>
        <v/>
      </c>
      <c r="T264" s="8">
        <f>IF(R264&lt;&gt;"Ready","",IFERROR(IF(D264="Entered",E264,S264*F264*SQRT(C264)),""))</f>
        <v/>
      </c>
      <c r="U264" s="8">
        <f>IF(R264&lt;&gt;"Ready","",IFERROR(B264*365,""))</f>
        <v/>
      </c>
      <c r="V264" s="8">
        <f>IF(R264&lt;&gt;"Ready","",IFERROR(IF(H264="Entered",I264,IF(H264="Review",B264*L264,IF(U264=0,0,SQRT(2*U264*J264/K264)))),""))</f>
        <v/>
      </c>
      <c r="W264" s="8">
        <f>IF(R264&lt;&gt;"Ready","",IFERROR(B264*C264+T264,""))</f>
        <v/>
      </c>
      <c r="X264" s="8">
        <f>IF(R264&lt;&gt;"Ready","",IFERROR(W264+V264,""))</f>
        <v/>
      </c>
      <c r="Y264" s="8">
        <f>IF(R264&lt;&gt;"Ready","",IFERROR(M264+N(N264)-N(O264),""))</f>
        <v/>
      </c>
      <c r="Z264" s="8">
        <f>IF(R264&lt;&gt;"Ready","",IFERROR(IF(OR(Y264&lt;=W264,Y264-W264&lt;=MIN(8.881784197001252E-16*MAX(ABS(Y264),ABS(W264)),1E-9)),"Yes","No"),""))</f>
        <v/>
      </c>
      <c r="AA264" s="8">
        <f>IF(R264&lt;&gt;"Ready","",IFERROR(IF(AND(Z264="Yes",NOT(OR(X264&lt;=Y264,X264-Y264&lt;=MIN(8.881784197001252E-16*MAX(ABS(X264),ABS(Y264)),1E-9)))),MAX(0,X264-Y264),0),""))</f>
        <v/>
      </c>
      <c r="AB264" s="8">
        <f>IF(R264&lt;&gt;"Ready","",IFERROR(IF(AA264&gt;0,IF(N(Q264)&gt;0,IF(ABS(AD264-ROUND(AD264,0))&lt;=MIN(8.881784197001252E-16*AD264,1E-9),ROUND(AD264,0),ROUNDUP(AD264,0))*Q264,MAX(AA264,N(P264))),0),""))</f>
        <v/>
      </c>
      <c r="AC264" s="8">
        <f>IF(R264&lt;&gt;"Ready","",IFERROR(Y264+AB264,""))</f>
        <v/>
      </c>
      <c r="AD264" s="8">
        <f>IF(R264&lt;&gt;"Ready","",IFERROR(IF(N(Q264)&gt;0,MAX(AA264,N(P264))/Q264,""),""))</f>
        <v/>
      </c>
    </row>
    <row r="265">
      <c r="A265" s="6" t="n"/>
      <c r="B265" s="7" t="n"/>
      <c r="C265" s="7" t="n"/>
      <c r="D265" s="7" t="n"/>
      <c r="E265" s="7" t="n"/>
      <c r="F265" s="7" t="n"/>
      <c r="G265" s="7" t="n"/>
      <c r="H265" s="7" t="n"/>
      <c r="I265" s="7" t="n"/>
      <c r="J265" s="7" t="n"/>
      <c r="K265" s="7" t="n"/>
      <c r="L265" s="7" t="n"/>
      <c r="M265" s="7" t="n"/>
      <c r="N265" s="7" t="n"/>
      <c r="O265" s="7" t="n"/>
      <c r="P265" s="7" t="n"/>
      <c r="Q265" s="7" t="n"/>
      <c r="R265" s="8">
        <f>IF(COUNTA(A265:Q265)=0,"",IF(TRIM(A265&amp;"")="","Item required",IFERROR(IF(NOT(AND(COUNT(B265:C265,M265)=3,MIN(B265:C265,M265)&gt;=0,COUNT(N265:Q265)=COUNTA(N265:Q265),MIN(N265:Q265)&gt;=0)),"Enter nonnegative numbers for demand, days and stock",IF(NOT(OR(AND(D265="Entered",COUNT(E265)=1,E265&gt;=0,COUNTA(F265:G265)=0),AND(D265="Statistical",E265="",COUNT(F265:G265)=2,F265&gt;=0,G265&gt;=50,G265&lt;=99.9))),"Choose entered safety OR sigma and service (50-99.9%)",IF(NOT(OR(AND(H265="Entered",COUNT(I265)=1,I265&gt;=0,COUNTA(J265:L265)=0),AND(H265="EOQ",I265="",L265="",COUNT(J265:K265)=2,MIN(J265:K265)&gt;0),AND(H265="Review",COUNT(L265)=1,L265&gt;=0,COUNTA(I265:K265)=0))),"Choose one quantity basis; EOQ costs must be positive",IF(IF(H265="EOQ",IF(B265=0,TRUE,SQRT(2*(B265*365)*J265/K265)&gt;0),TRUE),"Ready","Calculated EOQ outside numeric range; rescale")))),"Check inputs / numeric range")))</f>
        <v/>
      </c>
      <c r="S265" s="8">
        <f>IF(R265&lt;&gt;"Ready","",IFERROR(IF(D265="Statistical",IF(G265=50,0,MAX(0,_xlfn.NORM.S.INV(G265/100))),""),""))</f>
        <v/>
      </c>
      <c r="T265" s="8">
        <f>IF(R265&lt;&gt;"Ready","",IFERROR(IF(D265="Entered",E265,S265*F265*SQRT(C265)),""))</f>
        <v/>
      </c>
      <c r="U265" s="8">
        <f>IF(R265&lt;&gt;"Ready","",IFERROR(B265*365,""))</f>
        <v/>
      </c>
      <c r="V265" s="8">
        <f>IF(R265&lt;&gt;"Ready","",IFERROR(IF(H265="Entered",I265,IF(H265="Review",B265*L265,IF(U265=0,0,SQRT(2*U265*J265/K265)))),""))</f>
        <v/>
      </c>
      <c r="W265" s="8">
        <f>IF(R265&lt;&gt;"Ready","",IFERROR(B265*C265+T265,""))</f>
        <v/>
      </c>
      <c r="X265" s="8">
        <f>IF(R265&lt;&gt;"Ready","",IFERROR(W265+V265,""))</f>
        <v/>
      </c>
      <c r="Y265" s="8">
        <f>IF(R265&lt;&gt;"Ready","",IFERROR(M265+N(N265)-N(O265),""))</f>
        <v/>
      </c>
      <c r="Z265" s="8">
        <f>IF(R265&lt;&gt;"Ready","",IFERROR(IF(OR(Y265&lt;=W265,Y265-W265&lt;=MIN(8.881784197001252E-16*MAX(ABS(Y265),ABS(W265)),1E-9)),"Yes","No"),""))</f>
        <v/>
      </c>
      <c r="AA265" s="8">
        <f>IF(R265&lt;&gt;"Ready","",IFERROR(IF(AND(Z265="Yes",NOT(OR(X265&lt;=Y265,X265-Y265&lt;=MIN(8.881784197001252E-16*MAX(ABS(X265),ABS(Y265)),1E-9)))),MAX(0,X265-Y265),0),""))</f>
        <v/>
      </c>
      <c r="AB265" s="8">
        <f>IF(R265&lt;&gt;"Ready","",IFERROR(IF(AA265&gt;0,IF(N(Q265)&gt;0,IF(ABS(AD265-ROUND(AD265,0))&lt;=MIN(8.881784197001252E-16*AD265,1E-9),ROUND(AD265,0),ROUNDUP(AD265,0))*Q265,MAX(AA265,N(P265))),0),""))</f>
        <v/>
      </c>
      <c r="AC265" s="8">
        <f>IF(R265&lt;&gt;"Ready","",IFERROR(Y265+AB265,""))</f>
        <v/>
      </c>
      <c r="AD265" s="8">
        <f>IF(R265&lt;&gt;"Ready","",IFERROR(IF(N(Q265)&gt;0,MAX(AA265,N(P265))/Q265,""),""))</f>
        <v/>
      </c>
    </row>
    <row r="266">
      <c r="A266" s="6" t="n"/>
      <c r="B266" s="7" t="n"/>
      <c r="C266" s="7" t="n"/>
      <c r="D266" s="7" t="n"/>
      <c r="E266" s="7" t="n"/>
      <c r="F266" s="7" t="n"/>
      <c r="G266" s="7" t="n"/>
      <c r="H266" s="7" t="n"/>
      <c r="I266" s="7" t="n"/>
      <c r="J266" s="7" t="n"/>
      <c r="K266" s="7" t="n"/>
      <c r="L266" s="7" t="n"/>
      <c r="M266" s="7" t="n"/>
      <c r="N266" s="7" t="n"/>
      <c r="O266" s="7" t="n"/>
      <c r="P266" s="7" t="n"/>
      <c r="Q266" s="7" t="n"/>
      <c r="R266" s="8">
        <f>IF(COUNTA(A266:Q266)=0,"",IF(TRIM(A266&amp;"")="","Item required",IFERROR(IF(NOT(AND(COUNT(B266:C266,M266)=3,MIN(B266:C266,M266)&gt;=0,COUNT(N266:Q266)=COUNTA(N266:Q266),MIN(N266:Q266)&gt;=0)),"Enter nonnegative numbers for demand, days and stock",IF(NOT(OR(AND(D266="Entered",COUNT(E266)=1,E266&gt;=0,COUNTA(F266:G266)=0),AND(D266="Statistical",E266="",COUNT(F266:G266)=2,F266&gt;=0,G266&gt;=50,G266&lt;=99.9))),"Choose entered safety OR sigma and service (50-99.9%)",IF(NOT(OR(AND(H266="Entered",COUNT(I266)=1,I266&gt;=0,COUNTA(J266:L266)=0),AND(H266="EOQ",I266="",L266="",COUNT(J266:K266)=2,MIN(J266:K266)&gt;0),AND(H266="Review",COUNT(L266)=1,L266&gt;=0,COUNTA(I266:K266)=0))),"Choose one quantity basis; EOQ costs must be positive",IF(IF(H266="EOQ",IF(B266=0,TRUE,SQRT(2*(B266*365)*J266/K266)&gt;0),TRUE),"Ready","Calculated EOQ outside numeric range; rescale")))),"Check inputs / numeric range")))</f>
        <v/>
      </c>
      <c r="S266" s="8">
        <f>IF(R266&lt;&gt;"Ready","",IFERROR(IF(D266="Statistical",IF(G266=50,0,MAX(0,_xlfn.NORM.S.INV(G266/100))),""),""))</f>
        <v/>
      </c>
      <c r="T266" s="8">
        <f>IF(R266&lt;&gt;"Ready","",IFERROR(IF(D266="Entered",E266,S266*F266*SQRT(C266)),""))</f>
        <v/>
      </c>
      <c r="U266" s="8">
        <f>IF(R266&lt;&gt;"Ready","",IFERROR(B266*365,""))</f>
        <v/>
      </c>
      <c r="V266" s="8">
        <f>IF(R266&lt;&gt;"Ready","",IFERROR(IF(H266="Entered",I266,IF(H266="Review",B266*L266,IF(U266=0,0,SQRT(2*U266*J266/K266)))),""))</f>
        <v/>
      </c>
      <c r="W266" s="8">
        <f>IF(R266&lt;&gt;"Ready","",IFERROR(B266*C266+T266,""))</f>
        <v/>
      </c>
      <c r="X266" s="8">
        <f>IF(R266&lt;&gt;"Ready","",IFERROR(W266+V266,""))</f>
        <v/>
      </c>
      <c r="Y266" s="8">
        <f>IF(R266&lt;&gt;"Ready","",IFERROR(M266+N(N266)-N(O266),""))</f>
        <v/>
      </c>
      <c r="Z266" s="8">
        <f>IF(R266&lt;&gt;"Ready","",IFERROR(IF(OR(Y266&lt;=W266,Y266-W266&lt;=MIN(8.881784197001252E-16*MAX(ABS(Y266),ABS(W266)),1E-9)),"Yes","No"),""))</f>
        <v/>
      </c>
      <c r="AA266" s="8">
        <f>IF(R266&lt;&gt;"Ready","",IFERROR(IF(AND(Z266="Yes",NOT(OR(X266&lt;=Y266,X266-Y266&lt;=MIN(8.881784197001252E-16*MAX(ABS(X266),ABS(Y266)),1E-9)))),MAX(0,X266-Y266),0),""))</f>
        <v/>
      </c>
      <c r="AB266" s="8">
        <f>IF(R266&lt;&gt;"Ready","",IFERROR(IF(AA266&gt;0,IF(N(Q266)&gt;0,IF(ABS(AD266-ROUND(AD266,0))&lt;=MIN(8.881784197001252E-16*AD266,1E-9),ROUND(AD266,0),ROUNDUP(AD266,0))*Q266,MAX(AA266,N(P266))),0),""))</f>
        <v/>
      </c>
      <c r="AC266" s="8">
        <f>IF(R266&lt;&gt;"Ready","",IFERROR(Y266+AB266,""))</f>
        <v/>
      </c>
      <c r="AD266" s="8">
        <f>IF(R266&lt;&gt;"Ready","",IFERROR(IF(N(Q266)&gt;0,MAX(AA266,N(P266))/Q266,""),""))</f>
        <v/>
      </c>
    </row>
    <row r="267">
      <c r="A267" s="6" t="n"/>
      <c r="B267" s="7" t="n"/>
      <c r="C267" s="7" t="n"/>
      <c r="D267" s="7" t="n"/>
      <c r="E267" s="7" t="n"/>
      <c r="F267" s="7" t="n"/>
      <c r="G267" s="7" t="n"/>
      <c r="H267" s="7" t="n"/>
      <c r="I267" s="7" t="n"/>
      <c r="J267" s="7" t="n"/>
      <c r="K267" s="7" t="n"/>
      <c r="L267" s="7" t="n"/>
      <c r="M267" s="7" t="n"/>
      <c r="N267" s="7" t="n"/>
      <c r="O267" s="7" t="n"/>
      <c r="P267" s="7" t="n"/>
      <c r="Q267" s="7" t="n"/>
      <c r="R267" s="8">
        <f>IF(COUNTA(A267:Q267)=0,"",IF(TRIM(A267&amp;"")="","Item required",IFERROR(IF(NOT(AND(COUNT(B267:C267,M267)=3,MIN(B267:C267,M267)&gt;=0,COUNT(N267:Q267)=COUNTA(N267:Q267),MIN(N267:Q267)&gt;=0)),"Enter nonnegative numbers for demand, days and stock",IF(NOT(OR(AND(D267="Entered",COUNT(E267)=1,E267&gt;=0,COUNTA(F267:G267)=0),AND(D267="Statistical",E267="",COUNT(F267:G267)=2,F267&gt;=0,G267&gt;=50,G267&lt;=99.9))),"Choose entered safety OR sigma and service (50-99.9%)",IF(NOT(OR(AND(H267="Entered",COUNT(I267)=1,I267&gt;=0,COUNTA(J267:L267)=0),AND(H267="EOQ",I267="",L267="",COUNT(J267:K267)=2,MIN(J267:K267)&gt;0),AND(H267="Review",COUNT(L267)=1,L267&gt;=0,COUNTA(I267:K267)=0))),"Choose one quantity basis; EOQ costs must be positive",IF(IF(H267="EOQ",IF(B267=0,TRUE,SQRT(2*(B267*365)*J267/K267)&gt;0),TRUE),"Ready","Calculated EOQ outside numeric range; rescale")))),"Check inputs / numeric range")))</f>
        <v/>
      </c>
      <c r="S267" s="8">
        <f>IF(R267&lt;&gt;"Ready","",IFERROR(IF(D267="Statistical",IF(G267=50,0,MAX(0,_xlfn.NORM.S.INV(G267/100))),""),""))</f>
        <v/>
      </c>
      <c r="T267" s="8">
        <f>IF(R267&lt;&gt;"Ready","",IFERROR(IF(D267="Entered",E267,S267*F267*SQRT(C267)),""))</f>
        <v/>
      </c>
      <c r="U267" s="8">
        <f>IF(R267&lt;&gt;"Ready","",IFERROR(B267*365,""))</f>
        <v/>
      </c>
      <c r="V267" s="8">
        <f>IF(R267&lt;&gt;"Ready","",IFERROR(IF(H267="Entered",I267,IF(H267="Review",B267*L267,IF(U267=0,0,SQRT(2*U267*J267/K267)))),""))</f>
        <v/>
      </c>
      <c r="W267" s="8">
        <f>IF(R267&lt;&gt;"Ready","",IFERROR(B267*C267+T267,""))</f>
        <v/>
      </c>
      <c r="X267" s="8">
        <f>IF(R267&lt;&gt;"Ready","",IFERROR(W267+V267,""))</f>
        <v/>
      </c>
      <c r="Y267" s="8">
        <f>IF(R267&lt;&gt;"Ready","",IFERROR(M267+N(N267)-N(O267),""))</f>
        <v/>
      </c>
      <c r="Z267" s="8">
        <f>IF(R267&lt;&gt;"Ready","",IFERROR(IF(OR(Y267&lt;=W267,Y267-W267&lt;=MIN(8.881784197001252E-16*MAX(ABS(Y267),ABS(W267)),1E-9)),"Yes","No"),""))</f>
        <v/>
      </c>
      <c r="AA267" s="8">
        <f>IF(R267&lt;&gt;"Ready","",IFERROR(IF(AND(Z267="Yes",NOT(OR(X267&lt;=Y267,X267-Y267&lt;=MIN(8.881784197001252E-16*MAX(ABS(X267),ABS(Y267)),1E-9)))),MAX(0,X267-Y267),0),""))</f>
        <v/>
      </c>
      <c r="AB267" s="8">
        <f>IF(R267&lt;&gt;"Ready","",IFERROR(IF(AA267&gt;0,IF(N(Q267)&gt;0,IF(ABS(AD267-ROUND(AD267,0))&lt;=MIN(8.881784197001252E-16*AD267,1E-9),ROUND(AD267,0),ROUNDUP(AD267,0))*Q267,MAX(AA267,N(P267))),0),""))</f>
        <v/>
      </c>
      <c r="AC267" s="8">
        <f>IF(R267&lt;&gt;"Ready","",IFERROR(Y267+AB267,""))</f>
        <v/>
      </c>
      <c r="AD267" s="8">
        <f>IF(R267&lt;&gt;"Ready","",IFERROR(IF(N(Q267)&gt;0,MAX(AA267,N(P267))/Q267,""),""))</f>
        <v/>
      </c>
    </row>
    <row r="268">
      <c r="A268" s="6" t="n"/>
      <c r="B268" s="7" t="n"/>
      <c r="C268" s="7" t="n"/>
      <c r="D268" s="7" t="n"/>
      <c r="E268" s="7" t="n"/>
      <c r="F268" s="7" t="n"/>
      <c r="G268" s="7" t="n"/>
      <c r="H268" s="7" t="n"/>
      <c r="I268" s="7" t="n"/>
      <c r="J268" s="7" t="n"/>
      <c r="K268" s="7" t="n"/>
      <c r="L268" s="7" t="n"/>
      <c r="M268" s="7" t="n"/>
      <c r="N268" s="7" t="n"/>
      <c r="O268" s="7" t="n"/>
      <c r="P268" s="7" t="n"/>
      <c r="Q268" s="7" t="n"/>
      <c r="R268" s="8">
        <f>IF(COUNTA(A268:Q268)=0,"",IF(TRIM(A268&amp;"")="","Item required",IFERROR(IF(NOT(AND(COUNT(B268:C268,M268)=3,MIN(B268:C268,M268)&gt;=0,COUNT(N268:Q268)=COUNTA(N268:Q268),MIN(N268:Q268)&gt;=0)),"Enter nonnegative numbers for demand, days and stock",IF(NOT(OR(AND(D268="Entered",COUNT(E268)=1,E268&gt;=0,COUNTA(F268:G268)=0),AND(D268="Statistical",E268="",COUNT(F268:G268)=2,F268&gt;=0,G268&gt;=50,G268&lt;=99.9))),"Choose entered safety OR sigma and service (50-99.9%)",IF(NOT(OR(AND(H268="Entered",COUNT(I268)=1,I268&gt;=0,COUNTA(J268:L268)=0),AND(H268="EOQ",I268="",L268="",COUNT(J268:K268)=2,MIN(J268:K268)&gt;0),AND(H268="Review",COUNT(L268)=1,L268&gt;=0,COUNTA(I268:K268)=0))),"Choose one quantity basis; EOQ costs must be positive",IF(IF(H268="EOQ",IF(B268=0,TRUE,SQRT(2*(B268*365)*J268/K268)&gt;0),TRUE),"Ready","Calculated EOQ outside numeric range; rescale")))),"Check inputs / numeric range")))</f>
        <v/>
      </c>
      <c r="S268" s="8">
        <f>IF(R268&lt;&gt;"Ready","",IFERROR(IF(D268="Statistical",IF(G268=50,0,MAX(0,_xlfn.NORM.S.INV(G268/100))),""),""))</f>
        <v/>
      </c>
      <c r="T268" s="8">
        <f>IF(R268&lt;&gt;"Ready","",IFERROR(IF(D268="Entered",E268,S268*F268*SQRT(C268)),""))</f>
        <v/>
      </c>
      <c r="U268" s="8">
        <f>IF(R268&lt;&gt;"Ready","",IFERROR(B268*365,""))</f>
        <v/>
      </c>
      <c r="V268" s="8">
        <f>IF(R268&lt;&gt;"Ready","",IFERROR(IF(H268="Entered",I268,IF(H268="Review",B268*L268,IF(U268=0,0,SQRT(2*U268*J268/K268)))),""))</f>
        <v/>
      </c>
      <c r="W268" s="8">
        <f>IF(R268&lt;&gt;"Ready","",IFERROR(B268*C268+T268,""))</f>
        <v/>
      </c>
      <c r="X268" s="8">
        <f>IF(R268&lt;&gt;"Ready","",IFERROR(W268+V268,""))</f>
        <v/>
      </c>
      <c r="Y268" s="8">
        <f>IF(R268&lt;&gt;"Ready","",IFERROR(M268+N(N268)-N(O268),""))</f>
        <v/>
      </c>
      <c r="Z268" s="8">
        <f>IF(R268&lt;&gt;"Ready","",IFERROR(IF(OR(Y268&lt;=W268,Y268-W268&lt;=MIN(8.881784197001252E-16*MAX(ABS(Y268),ABS(W268)),1E-9)),"Yes","No"),""))</f>
        <v/>
      </c>
      <c r="AA268" s="8">
        <f>IF(R268&lt;&gt;"Ready","",IFERROR(IF(AND(Z268="Yes",NOT(OR(X268&lt;=Y268,X268-Y268&lt;=MIN(8.881784197001252E-16*MAX(ABS(X268),ABS(Y268)),1E-9)))),MAX(0,X268-Y268),0),""))</f>
        <v/>
      </c>
      <c r="AB268" s="8">
        <f>IF(R268&lt;&gt;"Ready","",IFERROR(IF(AA268&gt;0,IF(N(Q268)&gt;0,IF(ABS(AD268-ROUND(AD268,0))&lt;=MIN(8.881784197001252E-16*AD268,1E-9),ROUND(AD268,0),ROUNDUP(AD268,0))*Q268,MAX(AA268,N(P268))),0),""))</f>
        <v/>
      </c>
      <c r="AC268" s="8">
        <f>IF(R268&lt;&gt;"Ready","",IFERROR(Y268+AB268,""))</f>
        <v/>
      </c>
      <c r="AD268" s="8">
        <f>IF(R268&lt;&gt;"Ready","",IFERROR(IF(N(Q268)&gt;0,MAX(AA268,N(P268))/Q268,""),""))</f>
        <v/>
      </c>
    </row>
    <row r="269">
      <c r="A269" s="6" t="n"/>
      <c r="B269" s="7" t="n"/>
      <c r="C269" s="7" t="n"/>
      <c r="D269" s="7" t="n"/>
      <c r="E269" s="7" t="n"/>
      <c r="F269" s="7" t="n"/>
      <c r="G269" s="7" t="n"/>
      <c r="H269" s="7" t="n"/>
      <c r="I269" s="7" t="n"/>
      <c r="J269" s="7" t="n"/>
      <c r="K269" s="7" t="n"/>
      <c r="L269" s="7" t="n"/>
      <c r="M269" s="7" t="n"/>
      <c r="N269" s="7" t="n"/>
      <c r="O269" s="7" t="n"/>
      <c r="P269" s="7" t="n"/>
      <c r="Q269" s="7" t="n"/>
      <c r="R269" s="8">
        <f>IF(COUNTA(A269:Q269)=0,"",IF(TRIM(A269&amp;"")="","Item required",IFERROR(IF(NOT(AND(COUNT(B269:C269,M269)=3,MIN(B269:C269,M269)&gt;=0,COUNT(N269:Q269)=COUNTA(N269:Q269),MIN(N269:Q269)&gt;=0)),"Enter nonnegative numbers for demand, days and stock",IF(NOT(OR(AND(D269="Entered",COUNT(E269)=1,E269&gt;=0,COUNTA(F269:G269)=0),AND(D269="Statistical",E269="",COUNT(F269:G269)=2,F269&gt;=0,G269&gt;=50,G269&lt;=99.9))),"Choose entered safety OR sigma and service (50-99.9%)",IF(NOT(OR(AND(H269="Entered",COUNT(I269)=1,I269&gt;=0,COUNTA(J269:L269)=0),AND(H269="EOQ",I269="",L269="",COUNT(J269:K269)=2,MIN(J269:K269)&gt;0),AND(H269="Review",COUNT(L269)=1,L269&gt;=0,COUNTA(I269:K269)=0))),"Choose one quantity basis; EOQ costs must be positive",IF(IF(H269="EOQ",IF(B269=0,TRUE,SQRT(2*(B269*365)*J269/K269)&gt;0),TRUE),"Ready","Calculated EOQ outside numeric range; rescale")))),"Check inputs / numeric range")))</f>
        <v/>
      </c>
      <c r="S269" s="8">
        <f>IF(R269&lt;&gt;"Ready","",IFERROR(IF(D269="Statistical",IF(G269=50,0,MAX(0,_xlfn.NORM.S.INV(G269/100))),""),""))</f>
        <v/>
      </c>
      <c r="T269" s="8">
        <f>IF(R269&lt;&gt;"Ready","",IFERROR(IF(D269="Entered",E269,S269*F269*SQRT(C269)),""))</f>
        <v/>
      </c>
      <c r="U269" s="8">
        <f>IF(R269&lt;&gt;"Ready","",IFERROR(B269*365,""))</f>
        <v/>
      </c>
      <c r="V269" s="8">
        <f>IF(R269&lt;&gt;"Ready","",IFERROR(IF(H269="Entered",I269,IF(H269="Review",B269*L269,IF(U269=0,0,SQRT(2*U269*J269/K269)))),""))</f>
        <v/>
      </c>
      <c r="W269" s="8">
        <f>IF(R269&lt;&gt;"Ready","",IFERROR(B269*C269+T269,""))</f>
        <v/>
      </c>
      <c r="X269" s="8">
        <f>IF(R269&lt;&gt;"Ready","",IFERROR(W269+V269,""))</f>
        <v/>
      </c>
      <c r="Y269" s="8">
        <f>IF(R269&lt;&gt;"Ready","",IFERROR(M269+N(N269)-N(O269),""))</f>
        <v/>
      </c>
      <c r="Z269" s="8">
        <f>IF(R269&lt;&gt;"Ready","",IFERROR(IF(OR(Y269&lt;=W269,Y269-W269&lt;=MIN(8.881784197001252E-16*MAX(ABS(Y269),ABS(W269)),1E-9)),"Yes","No"),""))</f>
        <v/>
      </c>
      <c r="AA269" s="8">
        <f>IF(R269&lt;&gt;"Ready","",IFERROR(IF(AND(Z269="Yes",NOT(OR(X269&lt;=Y269,X269-Y269&lt;=MIN(8.881784197001252E-16*MAX(ABS(X269),ABS(Y269)),1E-9)))),MAX(0,X269-Y269),0),""))</f>
        <v/>
      </c>
      <c r="AB269" s="8">
        <f>IF(R269&lt;&gt;"Ready","",IFERROR(IF(AA269&gt;0,IF(N(Q269)&gt;0,IF(ABS(AD269-ROUND(AD269,0))&lt;=MIN(8.881784197001252E-16*AD269,1E-9),ROUND(AD269,0),ROUNDUP(AD269,0))*Q269,MAX(AA269,N(P269))),0),""))</f>
        <v/>
      </c>
      <c r="AC269" s="8">
        <f>IF(R269&lt;&gt;"Ready","",IFERROR(Y269+AB269,""))</f>
        <v/>
      </c>
      <c r="AD269" s="8">
        <f>IF(R269&lt;&gt;"Ready","",IFERROR(IF(N(Q269)&gt;0,MAX(AA269,N(P269))/Q269,""),""))</f>
        <v/>
      </c>
    </row>
    <row r="270">
      <c r="A270" s="6" t="n"/>
      <c r="B270" s="7" t="n"/>
      <c r="C270" s="7" t="n"/>
      <c r="D270" s="7" t="n"/>
      <c r="E270" s="7" t="n"/>
      <c r="F270" s="7" t="n"/>
      <c r="G270" s="7" t="n"/>
      <c r="H270" s="7" t="n"/>
      <c r="I270" s="7" t="n"/>
      <c r="J270" s="7" t="n"/>
      <c r="K270" s="7" t="n"/>
      <c r="L270" s="7" t="n"/>
      <c r="M270" s="7" t="n"/>
      <c r="N270" s="7" t="n"/>
      <c r="O270" s="7" t="n"/>
      <c r="P270" s="7" t="n"/>
      <c r="Q270" s="7" t="n"/>
      <c r="R270" s="8">
        <f>IF(COUNTA(A270:Q270)=0,"",IF(TRIM(A270&amp;"")="","Item required",IFERROR(IF(NOT(AND(COUNT(B270:C270,M270)=3,MIN(B270:C270,M270)&gt;=0,COUNT(N270:Q270)=COUNTA(N270:Q270),MIN(N270:Q270)&gt;=0)),"Enter nonnegative numbers for demand, days and stock",IF(NOT(OR(AND(D270="Entered",COUNT(E270)=1,E270&gt;=0,COUNTA(F270:G270)=0),AND(D270="Statistical",E270="",COUNT(F270:G270)=2,F270&gt;=0,G270&gt;=50,G270&lt;=99.9))),"Choose entered safety OR sigma and service (50-99.9%)",IF(NOT(OR(AND(H270="Entered",COUNT(I270)=1,I270&gt;=0,COUNTA(J270:L270)=0),AND(H270="EOQ",I270="",L270="",COUNT(J270:K270)=2,MIN(J270:K270)&gt;0),AND(H270="Review",COUNT(L270)=1,L270&gt;=0,COUNTA(I270:K270)=0))),"Choose one quantity basis; EOQ costs must be positive",IF(IF(H270="EOQ",IF(B270=0,TRUE,SQRT(2*(B270*365)*J270/K270)&gt;0),TRUE),"Ready","Calculated EOQ outside numeric range; rescale")))),"Check inputs / numeric range")))</f>
        <v/>
      </c>
      <c r="S270" s="8">
        <f>IF(R270&lt;&gt;"Ready","",IFERROR(IF(D270="Statistical",IF(G270=50,0,MAX(0,_xlfn.NORM.S.INV(G270/100))),""),""))</f>
        <v/>
      </c>
      <c r="T270" s="8">
        <f>IF(R270&lt;&gt;"Ready","",IFERROR(IF(D270="Entered",E270,S270*F270*SQRT(C270)),""))</f>
        <v/>
      </c>
      <c r="U270" s="8">
        <f>IF(R270&lt;&gt;"Ready","",IFERROR(B270*365,""))</f>
        <v/>
      </c>
      <c r="V270" s="8">
        <f>IF(R270&lt;&gt;"Ready","",IFERROR(IF(H270="Entered",I270,IF(H270="Review",B270*L270,IF(U270=0,0,SQRT(2*U270*J270/K270)))),""))</f>
        <v/>
      </c>
      <c r="W270" s="8">
        <f>IF(R270&lt;&gt;"Ready","",IFERROR(B270*C270+T270,""))</f>
        <v/>
      </c>
      <c r="X270" s="8">
        <f>IF(R270&lt;&gt;"Ready","",IFERROR(W270+V270,""))</f>
        <v/>
      </c>
      <c r="Y270" s="8">
        <f>IF(R270&lt;&gt;"Ready","",IFERROR(M270+N(N270)-N(O270),""))</f>
        <v/>
      </c>
      <c r="Z270" s="8">
        <f>IF(R270&lt;&gt;"Ready","",IFERROR(IF(OR(Y270&lt;=W270,Y270-W270&lt;=MIN(8.881784197001252E-16*MAX(ABS(Y270),ABS(W270)),1E-9)),"Yes","No"),""))</f>
        <v/>
      </c>
      <c r="AA270" s="8">
        <f>IF(R270&lt;&gt;"Ready","",IFERROR(IF(AND(Z270="Yes",NOT(OR(X270&lt;=Y270,X270-Y270&lt;=MIN(8.881784197001252E-16*MAX(ABS(X270),ABS(Y270)),1E-9)))),MAX(0,X270-Y270),0),""))</f>
        <v/>
      </c>
      <c r="AB270" s="8">
        <f>IF(R270&lt;&gt;"Ready","",IFERROR(IF(AA270&gt;0,IF(N(Q270)&gt;0,IF(ABS(AD270-ROUND(AD270,0))&lt;=MIN(8.881784197001252E-16*AD270,1E-9),ROUND(AD270,0),ROUNDUP(AD270,0))*Q270,MAX(AA270,N(P270))),0),""))</f>
        <v/>
      </c>
      <c r="AC270" s="8">
        <f>IF(R270&lt;&gt;"Ready","",IFERROR(Y270+AB270,""))</f>
        <v/>
      </c>
      <c r="AD270" s="8">
        <f>IF(R270&lt;&gt;"Ready","",IFERROR(IF(N(Q270)&gt;0,MAX(AA270,N(P270))/Q270,""),""))</f>
        <v/>
      </c>
    </row>
    <row r="271">
      <c r="A271" s="6" t="n"/>
      <c r="B271" s="7" t="n"/>
      <c r="C271" s="7" t="n"/>
      <c r="D271" s="7" t="n"/>
      <c r="E271" s="7" t="n"/>
      <c r="F271" s="7" t="n"/>
      <c r="G271" s="7" t="n"/>
      <c r="H271" s="7" t="n"/>
      <c r="I271" s="7" t="n"/>
      <c r="J271" s="7" t="n"/>
      <c r="K271" s="7" t="n"/>
      <c r="L271" s="7" t="n"/>
      <c r="M271" s="7" t="n"/>
      <c r="N271" s="7" t="n"/>
      <c r="O271" s="7" t="n"/>
      <c r="P271" s="7" t="n"/>
      <c r="Q271" s="7" t="n"/>
      <c r="R271" s="8">
        <f>IF(COUNTA(A271:Q271)=0,"",IF(TRIM(A271&amp;"")="","Item required",IFERROR(IF(NOT(AND(COUNT(B271:C271,M271)=3,MIN(B271:C271,M271)&gt;=0,COUNT(N271:Q271)=COUNTA(N271:Q271),MIN(N271:Q271)&gt;=0)),"Enter nonnegative numbers for demand, days and stock",IF(NOT(OR(AND(D271="Entered",COUNT(E271)=1,E271&gt;=0,COUNTA(F271:G271)=0),AND(D271="Statistical",E271="",COUNT(F271:G271)=2,F271&gt;=0,G271&gt;=50,G271&lt;=99.9))),"Choose entered safety OR sigma and service (50-99.9%)",IF(NOT(OR(AND(H271="Entered",COUNT(I271)=1,I271&gt;=0,COUNTA(J271:L271)=0),AND(H271="EOQ",I271="",L271="",COUNT(J271:K271)=2,MIN(J271:K271)&gt;0),AND(H271="Review",COUNT(L271)=1,L271&gt;=0,COUNTA(I271:K271)=0))),"Choose one quantity basis; EOQ costs must be positive",IF(IF(H271="EOQ",IF(B271=0,TRUE,SQRT(2*(B271*365)*J271/K271)&gt;0),TRUE),"Ready","Calculated EOQ outside numeric range; rescale")))),"Check inputs / numeric range")))</f>
        <v/>
      </c>
      <c r="S271" s="8">
        <f>IF(R271&lt;&gt;"Ready","",IFERROR(IF(D271="Statistical",IF(G271=50,0,MAX(0,_xlfn.NORM.S.INV(G271/100))),""),""))</f>
        <v/>
      </c>
      <c r="T271" s="8">
        <f>IF(R271&lt;&gt;"Ready","",IFERROR(IF(D271="Entered",E271,S271*F271*SQRT(C271)),""))</f>
        <v/>
      </c>
      <c r="U271" s="8">
        <f>IF(R271&lt;&gt;"Ready","",IFERROR(B271*365,""))</f>
        <v/>
      </c>
      <c r="V271" s="8">
        <f>IF(R271&lt;&gt;"Ready","",IFERROR(IF(H271="Entered",I271,IF(H271="Review",B271*L271,IF(U271=0,0,SQRT(2*U271*J271/K271)))),""))</f>
        <v/>
      </c>
      <c r="W271" s="8">
        <f>IF(R271&lt;&gt;"Ready","",IFERROR(B271*C271+T271,""))</f>
        <v/>
      </c>
      <c r="X271" s="8">
        <f>IF(R271&lt;&gt;"Ready","",IFERROR(W271+V271,""))</f>
        <v/>
      </c>
      <c r="Y271" s="8">
        <f>IF(R271&lt;&gt;"Ready","",IFERROR(M271+N(N271)-N(O271),""))</f>
        <v/>
      </c>
      <c r="Z271" s="8">
        <f>IF(R271&lt;&gt;"Ready","",IFERROR(IF(OR(Y271&lt;=W271,Y271-W271&lt;=MIN(8.881784197001252E-16*MAX(ABS(Y271),ABS(W271)),1E-9)),"Yes","No"),""))</f>
        <v/>
      </c>
      <c r="AA271" s="8">
        <f>IF(R271&lt;&gt;"Ready","",IFERROR(IF(AND(Z271="Yes",NOT(OR(X271&lt;=Y271,X271-Y271&lt;=MIN(8.881784197001252E-16*MAX(ABS(X271),ABS(Y271)),1E-9)))),MAX(0,X271-Y271),0),""))</f>
        <v/>
      </c>
      <c r="AB271" s="8">
        <f>IF(R271&lt;&gt;"Ready","",IFERROR(IF(AA271&gt;0,IF(N(Q271)&gt;0,IF(ABS(AD271-ROUND(AD271,0))&lt;=MIN(8.881784197001252E-16*AD271,1E-9),ROUND(AD271,0),ROUNDUP(AD271,0))*Q271,MAX(AA271,N(P271))),0),""))</f>
        <v/>
      </c>
      <c r="AC271" s="8">
        <f>IF(R271&lt;&gt;"Ready","",IFERROR(Y271+AB271,""))</f>
        <v/>
      </c>
      <c r="AD271" s="8">
        <f>IF(R271&lt;&gt;"Ready","",IFERROR(IF(N(Q271)&gt;0,MAX(AA271,N(P271))/Q271,""),""))</f>
        <v/>
      </c>
    </row>
    <row r="272">
      <c r="A272" s="6" t="n"/>
      <c r="B272" s="7" t="n"/>
      <c r="C272" s="7" t="n"/>
      <c r="D272" s="7" t="n"/>
      <c r="E272" s="7" t="n"/>
      <c r="F272" s="7" t="n"/>
      <c r="G272" s="7" t="n"/>
      <c r="H272" s="7" t="n"/>
      <c r="I272" s="7" t="n"/>
      <c r="J272" s="7" t="n"/>
      <c r="K272" s="7" t="n"/>
      <c r="L272" s="7" t="n"/>
      <c r="M272" s="7" t="n"/>
      <c r="N272" s="7" t="n"/>
      <c r="O272" s="7" t="n"/>
      <c r="P272" s="7" t="n"/>
      <c r="Q272" s="7" t="n"/>
      <c r="R272" s="8">
        <f>IF(COUNTA(A272:Q272)=0,"",IF(TRIM(A272&amp;"")="","Item required",IFERROR(IF(NOT(AND(COUNT(B272:C272,M272)=3,MIN(B272:C272,M272)&gt;=0,COUNT(N272:Q272)=COUNTA(N272:Q272),MIN(N272:Q272)&gt;=0)),"Enter nonnegative numbers for demand, days and stock",IF(NOT(OR(AND(D272="Entered",COUNT(E272)=1,E272&gt;=0,COUNTA(F272:G272)=0),AND(D272="Statistical",E272="",COUNT(F272:G272)=2,F272&gt;=0,G272&gt;=50,G272&lt;=99.9))),"Choose entered safety OR sigma and service (50-99.9%)",IF(NOT(OR(AND(H272="Entered",COUNT(I272)=1,I272&gt;=0,COUNTA(J272:L272)=0),AND(H272="EOQ",I272="",L272="",COUNT(J272:K272)=2,MIN(J272:K272)&gt;0),AND(H272="Review",COUNT(L272)=1,L272&gt;=0,COUNTA(I272:K272)=0))),"Choose one quantity basis; EOQ costs must be positive",IF(IF(H272="EOQ",IF(B272=0,TRUE,SQRT(2*(B272*365)*J272/K272)&gt;0),TRUE),"Ready","Calculated EOQ outside numeric range; rescale")))),"Check inputs / numeric range")))</f>
        <v/>
      </c>
      <c r="S272" s="8">
        <f>IF(R272&lt;&gt;"Ready","",IFERROR(IF(D272="Statistical",IF(G272=50,0,MAX(0,_xlfn.NORM.S.INV(G272/100))),""),""))</f>
        <v/>
      </c>
      <c r="T272" s="8">
        <f>IF(R272&lt;&gt;"Ready","",IFERROR(IF(D272="Entered",E272,S272*F272*SQRT(C272)),""))</f>
        <v/>
      </c>
      <c r="U272" s="8">
        <f>IF(R272&lt;&gt;"Ready","",IFERROR(B272*365,""))</f>
        <v/>
      </c>
      <c r="V272" s="8">
        <f>IF(R272&lt;&gt;"Ready","",IFERROR(IF(H272="Entered",I272,IF(H272="Review",B272*L272,IF(U272=0,0,SQRT(2*U272*J272/K272)))),""))</f>
        <v/>
      </c>
      <c r="W272" s="8">
        <f>IF(R272&lt;&gt;"Ready","",IFERROR(B272*C272+T272,""))</f>
        <v/>
      </c>
      <c r="X272" s="8">
        <f>IF(R272&lt;&gt;"Ready","",IFERROR(W272+V272,""))</f>
        <v/>
      </c>
      <c r="Y272" s="8">
        <f>IF(R272&lt;&gt;"Ready","",IFERROR(M272+N(N272)-N(O272),""))</f>
        <v/>
      </c>
      <c r="Z272" s="8">
        <f>IF(R272&lt;&gt;"Ready","",IFERROR(IF(OR(Y272&lt;=W272,Y272-W272&lt;=MIN(8.881784197001252E-16*MAX(ABS(Y272),ABS(W272)),1E-9)),"Yes","No"),""))</f>
        <v/>
      </c>
      <c r="AA272" s="8">
        <f>IF(R272&lt;&gt;"Ready","",IFERROR(IF(AND(Z272="Yes",NOT(OR(X272&lt;=Y272,X272-Y272&lt;=MIN(8.881784197001252E-16*MAX(ABS(X272),ABS(Y272)),1E-9)))),MAX(0,X272-Y272),0),""))</f>
        <v/>
      </c>
      <c r="AB272" s="8">
        <f>IF(R272&lt;&gt;"Ready","",IFERROR(IF(AA272&gt;0,IF(N(Q272)&gt;0,IF(ABS(AD272-ROUND(AD272,0))&lt;=MIN(8.881784197001252E-16*AD272,1E-9),ROUND(AD272,0),ROUNDUP(AD272,0))*Q272,MAX(AA272,N(P272))),0),""))</f>
        <v/>
      </c>
      <c r="AC272" s="8">
        <f>IF(R272&lt;&gt;"Ready","",IFERROR(Y272+AB272,""))</f>
        <v/>
      </c>
      <c r="AD272" s="8">
        <f>IF(R272&lt;&gt;"Ready","",IFERROR(IF(N(Q272)&gt;0,MAX(AA272,N(P272))/Q272,""),""))</f>
        <v/>
      </c>
    </row>
    <row r="273">
      <c r="A273" s="6" t="n"/>
      <c r="B273" s="7" t="n"/>
      <c r="C273" s="7" t="n"/>
      <c r="D273" s="7" t="n"/>
      <c r="E273" s="7" t="n"/>
      <c r="F273" s="7" t="n"/>
      <c r="G273" s="7" t="n"/>
      <c r="H273" s="7" t="n"/>
      <c r="I273" s="7" t="n"/>
      <c r="J273" s="7" t="n"/>
      <c r="K273" s="7" t="n"/>
      <c r="L273" s="7" t="n"/>
      <c r="M273" s="7" t="n"/>
      <c r="N273" s="7" t="n"/>
      <c r="O273" s="7" t="n"/>
      <c r="P273" s="7" t="n"/>
      <c r="Q273" s="7" t="n"/>
      <c r="R273" s="8">
        <f>IF(COUNTA(A273:Q273)=0,"",IF(TRIM(A273&amp;"")="","Item required",IFERROR(IF(NOT(AND(COUNT(B273:C273,M273)=3,MIN(B273:C273,M273)&gt;=0,COUNT(N273:Q273)=COUNTA(N273:Q273),MIN(N273:Q273)&gt;=0)),"Enter nonnegative numbers for demand, days and stock",IF(NOT(OR(AND(D273="Entered",COUNT(E273)=1,E273&gt;=0,COUNTA(F273:G273)=0),AND(D273="Statistical",E273="",COUNT(F273:G273)=2,F273&gt;=0,G273&gt;=50,G273&lt;=99.9))),"Choose entered safety OR sigma and service (50-99.9%)",IF(NOT(OR(AND(H273="Entered",COUNT(I273)=1,I273&gt;=0,COUNTA(J273:L273)=0),AND(H273="EOQ",I273="",L273="",COUNT(J273:K273)=2,MIN(J273:K273)&gt;0),AND(H273="Review",COUNT(L273)=1,L273&gt;=0,COUNTA(I273:K273)=0))),"Choose one quantity basis; EOQ costs must be positive",IF(IF(H273="EOQ",IF(B273=0,TRUE,SQRT(2*(B273*365)*J273/K273)&gt;0),TRUE),"Ready","Calculated EOQ outside numeric range; rescale")))),"Check inputs / numeric range")))</f>
        <v/>
      </c>
      <c r="S273" s="8">
        <f>IF(R273&lt;&gt;"Ready","",IFERROR(IF(D273="Statistical",IF(G273=50,0,MAX(0,_xlfn.NORM.S.INV(G273/100))),""),""))</f>
        <v/>
      </c>
      <c r="T273" s="8">
        <f>IF(R273&lt;&gt;"Ready","",IFERROR(IF(D273="Entered",E273,S273*F273*SQRT(C273)),""))</f>
        <v/>
      </c>
      <c r="U273" s="8">
        <f>IF(R273&lt;&gt;"Ready","",IFERROR(B273*365,""))</f>
        <v/>
      </c>
      <c r="V273" s="8">
        <f>IF(R273&lt;&gt;"Ready","",IFERROR(IF(H273="Entered",I273,IF(H273="Review",B273*L273,IF(U273=0,0,SQRT(2*U273*J273/K273)))),""))</f>
        <v/>
      </c>
      <c r="W273" s="8">
        <f>IF(R273&lt;&gt;"Ready","",IFERROR(B273*C273+T273,""))</f>
        <v/>
      </c>
      <c r="X273" s="8">
        <f>IF(R273&lt;&gt;"Ready","",IFERROR(W273+V273,""))</f>
        <v/>
      </c>
      <c r="Y273" s="8">
        <f>IF(R273&lt;&gt;"Ready","",IFERROR(M273+N(N273)-N(O273),""))</f>
        <v/>
      </c>
      <c r="Z273" s="8">
        <f>IF(R273&lt;&gt;"Ready","",IFERROR(IF(OR(Y273&lt;=W273,Y273-W273&lt;=MIN(8.881784197001252E-16*MAX(ABS(Y273),ABS(W273)),1E-9)),"Yes","No"),""))</f>
        <v/>
      </c>
      <c r="AA273" s="8">
        <f>IF(R273&lt;&gt;"Ready","",IFERROR(IF(AND(Z273="Yes",NOT(OR(X273&lt;=Y273,X273-Y273&lt;=MIN(8.881784197001252E-16*MAX(ABS(X273),ABS(Y273)),1E-9)))),MAX(0,X273-Y273),0),""))</f>
        <v/>
      </c>
      <c r="AB273" s="8">
        <f>IF(R273&lt;&gt;"Ready","",IFERROR(IF(AA273&gt;0,IF(N(Q273)&gt;0,IF(ABS(AD273-ROUND(AD273,0))&lt;=MIN(8.881784197001252E-16*AD273,1E-9),ROUND(AD273,0),ROUNDUP(AD273,0))*Q273,MAX(AA273,N(P273))),0),""))</f>
        <v/>
      </c>
      <c r="AC273" s="8">
        <f>IF(R273&lt;&gt;"Ready","",IFERROR(Y273+AB273,""))</f>
        <v/>
      </c>
      <c r="AD273" s="8">
        <f>IF(R273&lt;&gt;"Ready","",IFERROR(IF(N(Q273)&gt;0,MAX(AA273,N(P273))/Q273,""),""))</f>
        <v/>
      </c>
    </row>
    <row r="274">
      <c r="A274" s="6" t="n"/>
      <c r="B274" s="7" t="n"/>
      <c r="C274" s="7" t="n"/>
      <c r="D274" s="7" t="n"/>
      <c r="E274" s="7" t="n"/>
      <c r="F274" s="7" t="n"/>
      <c r="G274" s="7" t="n"/>
      <c r="H274" s="7" t="n"/>
      <c r="I274" s="7" t="n"/>
      <c r="J274" s="7" t="n"/>
      <c r="K274" s="7" t="n"/>
      <c r="L274" s="7" t="n"/>
      <c r="M274" s="7" t="n"/>
      <c r="N274" s="7" t="n"/>
      <c r="O274" s="7" t="n"/>
      <c r="P274" s="7" t="n"/>
      <c r="Q274" s="7" t="n"/>
      <c r="R274" s="8">
        <f>IF(COUNTA(A274:Q274)=0,"",IF(TRIM(A274&amp;"")="","Item required",IFERROR(IF(NOT(AND(COUNT(B274:C274,M274)=3,MIN(B274:C274,M274)&gt;=0,COUNT(N274:Q274)=COUNTA(N274:Q274),MIN(N274:Q274)&gt;=0)),"Enter nonnegative numbers for demand, days and stock",IF(NOT(OR(AND(D274="Entered",COUNT(E274)=1,E274&gt;=0,COUNTA(F274:G274)=0),AND(D274="Statistical",E274="",COUNT(F274:G274)=2,F274&gt;=0,G274&gt;=50,G274&lt;=99.9))),"Choose entered safety OR sigma and service (50-99.9%)",IF(NOT(OR(AND(H274="Entered",COUNT(I274)=1,I274&gt;=0,COUNTA(J274:L274)=0),AND(H274="EOQ",I274="",L274="",COUNT(J274:K274)=2,MIN(J274:K274)&gt;0),AND(H274="Review",COUNT(L274)=1,L274&gt;=0,COUNTA(I274:K274)=0))),"Choose one quantity basis; EOQ costs must be positive",IF(IF(H274="EOQ",IF(B274=0,TRUE,SQRT(2*(B274*365)*J274/K274)&gt;0),TRUE),"Ready","Calculated EOQ outside numeric range; rescale")))),"Check inputs / numeric range")))</f>
        <v/>
      </c>
      <c r="S274" s="8">
        <f>IF(R274&lt;&gt;"Ready","",IFERROR(IF(D274="Statistical",IF(G274=50,0,MAX(0,_xlfn.NORM.S.INV(G274/100))),""),""))</f>
        <v/>
      </c>
      <c r="T274" s="8">
        <f>IF(R274&lt;&gt;"Ready","",IFERROR(IF(D274="Entered",E274,S274*F274*SQRT(C274)),""))</f>
        <v/>
      </c>
      <c r="U274" s="8">
        <f>IF(R274&lt;&gt;"Ready","",IFERROR(B274*365,""))</f>
        <v/>
      </c>
      <c r="V274" s="8">
        <f>IF(R274&lt;&gt;"Ready","",IFERROR(IF(H274="Entered",I274,IF(H274="Review",B274*L274,IF(U274=0,0,SQRT(2*U274*J274/K274)))),""))</f>
        <v/>
      </c>
      <c r="W274" s="8">
        <f>IF(R274&lt;&gt;"Ready","",IFERROR(B274*C274+T274,""))</f>
        <v/>
      </c>
      <c r="X274" s="8">
        <f>IF(R274&lt;&gt;"Ready","",IFERROR(W274+V274,""))</f>
        <v/>
      </c>
      <c r="Y274" s="8">
        <f>IF(R274&lt;&gt;"Ready","",IFERROR(M274+N(N274)-N(O274),""))</f>
        <v/>
      </c>
      <c r="Z274" s="8">
        <f>IF(R274&lt;&gt;"Ready","",IFERROR(IF(OR(Y274&lt;=W274,Y274-W274&lt;=MIN(8.881784197001252E-16*MAX(ABS(Y274),ABS(W274)),1E-9)),"Yes","No"),""))</f>
        <v/>
      </c>
      <c r="AA274" s="8">
        <f>IF(R274&lt;&gt;"Ready","",IFERROR(IF(AND(Z274="Yes",NOT(OR(X274&lt;=Y274,X274-Y274&lt;=MIN(8.881784197001252E-16*MAX(ABS(X274),ABS(Y274)),1E-9)))),MAX(0,X274-Y274),0),""))</f>
        <v/>
      </c>
      <c r="AB274" s="8">
        <f>IF(R274&lt;&gt;"Ready","",IFERROR(IF(AA274&gt;0,IF(N(Q274)&gt;0,IF(ABS(AD274-ROUND(AD274,0))&lt;=MIN(8.881784197001252E-16*AD274,1E-9),ROUND(AD274,0),ROUNDUP(AD274,0))*Q274,MAX(AA274,N(P274))),0),""))</f>
        <v/>
      </c>
      <c r="AC274" s="8">
        <f>IF(R274&lt;&gt;"Ready","",IFERROR(Y274+AB274,""))</f>
        <v/>
      </c>
      <c r="AD274" s="8">
        <f>IF(R274&lt;&gt;"Ready","",IFERROR(IF(N(Q274)&gt;0,MAX(AA274,N(P274))/Q274,""),""))</f>
        <v/>
      </c>
    </row>
    <row r="275">
      <c r="A275" s="6" t="n"/>
      <c r="B275" s="7" t="n"/>
      <c r="C275" s="7" t="n"/>
      <c r="D275" s="7" t="n"/>
      <c r="E275" s="7" t="n"/>
      <c r="F275" s="7" t="n"/>
      <c r="G275" s="7" t="n"/>
      <c r="H275" s="7" t="n"/>
      <c r="I275" s="7" t="n"/>
      <c r="J275" s="7" t="n"/>
      <c r="K275" s="7" t="n"/>
      <c r="L275" s="7" t="n"/>
      <c r="M275" s="7" t="n"/>
      <c r="N275" s="7" t="n"/>
      <c r="O275" s="7" t="n"/>
      <c r="P275" s="7" t="n"/>
      <c r="Q275" s="7" t="n"/>
      <c r="R275" s="8">
        <f>IF(COUNTA(A275:Q275)=0,"",IF(TRIM(A275&amp;"")="","Item required",IFERROR(IF(NOT(AND(COUNT(B275:C275,M275)=3,MIN(B275:C275,M275)&gt;=0,COUNT(N275:Q275)=COUNTA(N275:Q275),MIN(N275:Q275)&gt;=0)),"Enter nonnegative numbers for demand, days and stock",IF(NOT(OR(AND(D275="Entered",COUNT(E275)=1,E275&gt;=0,COUNTA(F275:G275)=0),AND(D275="Statistical",E275="",COUNT(F275:G275)=2,F275&gt;=0,G275&gt;=50,G275&lt;=99.9))),"Choose entered safety OR sigma and service (50-99.9%)",IF(NOT(OR(AND(H275="Entered",COUNT(I275)=1,I275&gt;=0,COUNTA(J275:L275)=0),AND(H275="EOQ",I275="",L275="",COUNT(J275:K275)=2,MIN(J275:K275)&gt;0),AND(H275="Review",COUNT(L275)=1,L275&gt;=0,COUNTA(I275:K275)=0))),"Choose one quantity basis; EOQ costs must be positive",IF(IF(H275="EOQ",IF(B275=0,TRUE,SQRT(2*(B275*365)*J275/K275)&gt;0),TRUE),"Ready","Calculated EOQ outside numeric range; rescale")))),"Check inputs / numeric range")))</f>
        <v/>
      </c>
      <c r="S275" s="8">
        <f>IF(R275&lt;&gt;"Ready","",IFERROR(IF(D275="Statistical",IF(G275=50,0,MAX(0,_xlfn.NORM.S.INV(G275/100))),""),""))</f>
        <v/>
      </c>
      <c r="T275" s="8">
        <f>IF(R275&lt;&gt;"Ready","",IFERROR(IF(D275="Entered",E275,S275*F275*SQRT(C275)),""))</f>
        <v/>
      </c>
      <c r="U275" s="8">
        <f>IF(R275&lt;&gt;"Ready","",IFERROR(B275*365,""))</f>
        <v/>
      </c>
      <c r="V275" s="8">
        <f>IF(R275&lt;&gt;"Ready","",IFERROR(IF(H275="Entered",I275,IF(H275="Review",B275*L275,IF(U275=0,0,SQRT(2*U275*J275/K275)))),""))</f>
        <v/>
      </c>
      <c r="W275" s="8">
        <f>IF(R275&lt;&gt;"Ready","",IFERROR(B275*C275+T275,""))</f>
        <v/>
      </c>
      <c r="X275" s="8">
        <f>IF(R275&lt;&gt;"Ready","",IFERROR(W275+V275,""))</f>
        <v/>
      </c>
      <c r="Y275" s="8">
        <f>IF(R275&lt;&gt;"Ready","",IFERROR(M275+N(N275)-N(O275),""))</f>
        <v/>
      </c>
      <c r="Z275" s="8">
        <f>IF(R275&lt;&gt;"Ready","",IFERROR(IF(OR(Y275&lt;=W275,Y275-W275&lt;=MIN(8.881784197001252E-16*MAX(ABS(Y275),ABS(W275)),1E-9)),"Yes","No"),""))</f>
        <v/>
      </c>
      <c r="AA275" s="8">
        <f>IF(R275&lt;&gt;"Ready","",IFERROR(IF(AND(Z275="Yes",NOT(OR(X275&lt;=Y275,X275-Y275&lt;=MIN(8.881784197001252E-16*MAX(ABS(X275),ABS(Y275)),1E-9)))),MAX(0,X275-Y275),0),""))</f>
        <v/>
      </c>
      <c r="AB275" s="8">
        <f>IF(R275&lt;&gt;"Ready","",IFERROR(IF(AA275&gt;0,IF(N(Q275)&gt;0,IF(ABS(AD275-ROUND(AD275,0))&lt;=MIN(8.881784197001252E-16*AD275,1E-9),ROUND(AD275,0),ROUNDUP(AD275,0))*Q275,MAX(AA275,N(P275))),0),""))</f>
        <v/>
      </c>
      <c r="AC275" s="8">
        <f>IF(R275&lt;&gt;"Ready","",IFERROR(Y275+AB275,""))</f>
        <v/>
      </c>
      <c r="AD275" s="8">
        <f>IF(R275&lt;&gt;"Ready","",IFERROR(IF(N(Q275)&gt;0,MAX(AA275,N(P275))/Q275,""),""))</f>
        <v/>
      </c>
    </row>
    <row r="276">
      <c r="A276" s="6" t="n"/>
      <c r="B276" s="7" t="n"/>
      <c r="C276" s="7" t="n"/>
      <c r="D276" s="7" t="n"/>
      <c r="E276" s="7" t="n"/>
      <c r="F276" s="7" t="n"/>
      <c r="G276" s="7" t="n"/>
      <c r="H276" s="7" t="n"/>
      <c r="I276" s="7" t="n"/>
      <c r="J276" s="7" t="n"/>
      <c r="K276" s="7" t="n"/>
      <c r="L276" s="7" t="n"/>
      <c r="M276" s="7" t="n"/>
      <c r="N276" s="7" t="n"/>
      <c r="O276" s="7" t="n"/>
      <c r="P276" s="7" t="n"/>
      <c r="Q276" s="7" t="n"/>
      <c r="R276" s="8">
        <f>IF(COUNTA(A276:Q276)=0,"",IF(TRIM(A276&amp;"")="","Item required",IFERROR(IF(NOT(AND(COUNT(B276:C276,M276)=3,MIN(B276:C276,M276)&gt;=0,COUNT(N276:Q276)=COUNTA(N276:Q276),MIN(N276:Q276)&gt;=0)),"Enter nonnegative numbers for demand, days and stock",IF(NOT(OR(AND(D276="Entered",COUNT(E276)=1,E276&gt;=0,COUNTA(F276:G276)=0),AND(D276="Statistical",E276="",COUNT(F276:G276)=2,F276&gt;=0,G276&gt;=50,G276&lt;=99.9))),"Choose entered safety OR sigma and service (50-99.9%)",IF(NOT(OR(AND(H276="Entered",COUNT(I276)=1,I276&gt;=0,COUNTA(J276:L276)=0),AND(H276="EOQ",I276="",L276="",COUNT(J276:K276)=2,MIN(J276:K276)&gt;0),AND(H276="Review",COUNT(L276)=1,L276&gt;=0,COUNTA(I276:K276)=0))),"Choose one quantity basis; EOQ costs must be positive",IF(IF(H276="EOQ",IF(B276=0,TRUE,SQRT(2*(B276*365)*J276/K276)&gt;0),TRUE),"Ready","Calculated EOQ outside numeric range; rescale")))),"Check inputs / numeric range")))</f>
        <v/>
      </c>
      <c r="S276" s="8">
        <f>IF(R276&lt;&gt;"Ready","",IFERROR(IF(D276="Statistical",IF(G276=50,0,MAX(0,_xlfn.NORM.S.INV(G276/100))),""),""))</f>
        <v/>
      </c>
      <c r="T276" s="8">
        <f>IF(R276&lt;&gt;"Ready","",IFERROR(IF(D276="Entered",E276,S276*F276*SQRT(C276)),""))</f>
        <v/>
      </c>
      <c r="U276" s="8">
        <f>IF(R276&lt;&gt;"Ready","",IFERROR(B276*365,""))</f>
        <v/>
      </c>
      <c r="V276" s="8">
        <f>IF(R276&lt;&gt;"Ready","",IFERROR(IF(H276="Entered",I276,IF(H276="Review",B276*L276,IF(U276=0,0,SQRT(2*U276*J276/K276)))),""))</f>
        <v/>
      </c>
      <c r="W276" s="8">
        <f>IF(R276&lt;&gt;"Ready","",IFERROR(B276*C276+T276,""))</f>
        <v/>
      </c>
      <c r="X276" s="8">
        <f>IF(R276&lt;&gt;"Ready","",IFERROR(W276+V276,""))</f>
        <v/>
      </c>
      <c r="Y276" s="8">
        <f>IF(R276&lt;&gt;"Ready","",IFERROR(M276+N(N276)-N(O276),""))</f>
        <v/>
      </c>
      <c r="Z276" s="8">
        <f>IF(R276&lt;&gt;"Ready","",IFERROR(IF(OR(Y276&lt;=W276,Y276-W276&lt;=MIN(8.881784197001252E-16*MAX(ABS(Y276),ABS(W276)),1E-9)),"Yes","No"),""))</f>
        <v/>
      </c>
      <c r="AA276" s="8">
        <f>IF(R276&lt;&gt;"Ready","",IFERROR(IF(AND(Z276="Yes",NOT(OR(X276&lt;=Y276,X276-Y276&lt;=MIN(8.881784197001252E-16*MAX(ABS(X276),ABS(Y276)),1E-9)))),MAX(0,X276-Y276),0),""))</f>
        <v/>
      </c>
      <c r="AB276" s="8">
        <f>IF(R276&lt;&gt;"Ready","",IFERROR(IF(AA276&gt;0,IF(N(Q276)&gt;0,IF(ABS(AD276-ROUND(AD276,0))&lt;=MIN(8.881784197001252E-16*AD276,1E-9),ROUND(AD276,0),ROUNDUP(AD276,0))*Q276,MAX(AA276,N(P276))),0),""))</f>
        <v/>
      </c>
      <c r="AC276" s="8">
        <f>IF(R276&lt;&gt;"Ready","",IFERROR(Y276+AB276,""))</f>
        <v/>
      </c>
      <c r="AD276" s="8">
        <f>IF(R276&lt;&gt;"Ready","",IFERROR(IF(N(Q276)&gt;0,MAX(AA276,N(P276))/Q276,""),""))</f>
        <v/>
      </c>
    </row>
    <row r="277">
      <c r="A277" s="6" t="n"/>
      <c r="B277" s="7" t="n"/>
      <c r="C277" s="7" t="n"/>
      <c r="D277" s="7" t="n"/>
      <c r="E277" s="7" t="n"/>
      <c r="F277" s="7" t="n"/>
      <c r="G277" s="7" t="n"/>
      <c r="H277" s="7" t="n"/>
      <c r="I277" s="7" t="n"/>
      <c r="J277" s="7" t="n"/>
      <c r="K277" s="7" t="n"/>
      <c r="L277" s="7" t="n"/>
      <c r="M277" s="7" t="n"/>
      <c r="N277" s="7" t="n"/>
      <c r="O277" s="7" t="n"/>
      <c r="P277" s="7" t="n"/>
      <c r="Q277" s="7" t="n"/>
      <c r="R277" s="8">
        <f>IF(COUNTA(A277:Q277)=0,"",IF(TRIM(A277&amp;"")="","Item required",IFERROR(IF(NOT(AND(COUNT(B277:C277,M277)=3,MIN(B277:C277,M277)&gt;=0,COUNT(N277:Q277)=COUNTA(N277:Q277),MIN(N277:Q277)&gt;=0)),"Enter nonnegative numbers for demand, days and stock",IF(NOT(OR(AND(D277="Entered",COUNT(E277)=1,E277&gt;=0,COUNTA(F277:G277)=0),AND(D277="Statistical",E277="",COUNT(F277:G277)=2,F277&gt;=0,G277&gt;=50,G277&lt;=99.9))),"Choose entered safety OR sigma and service (50-99.9%)",IF(NOT(OR(AND(H277="Entered",COUNT(I277)=1,I277&gt;=0,COUNTA(J277:L277)=0),AND(H277="EOQ",I277="",L277="",COUNT(J277:K277)=2,MIN(J277:K277)&gt;0),AND(H277="Review",COUNT(L277)=1,L277&gt;=0,COUNTA(I277:K277)=0))),"Choose one quantity basis; EOQ costs must be positive",IF(IF(H277="EOQ",IF(B277=0,TRUE,SQRT(2*(B277*365)*J277/K277)&gt;0),TRUE),"Ready","Calculated EOQ outside numeric range; rescale")))),"Check inputs / numeric range")))</f>
        <v/>
      </c>
      <c r="S277" s="8">
        <f>IF(R277&lt;&gt;"Ready","",IFERROR(IF(D277="Statistical",IF(G277=50,0,MAX(0,_xlfn.NORM.S.INV(G277/100))),""),""))</f>
        <v/>
      </c>
      <c r="T277" s="8">
        <f>IF(R277&lt;&gt;"Ready","",IFERROR(IF(D277="Entered",E277,S277*F277*SQRT(C277)),""))</f>
        <v/>
      </c>
      <c r="U277" s="8">
        <f>IF(R277&lt;&gt;"Ready","",IFERROR(B277*365,""))</f>
        <v/>
      </c>
      <c r="V277" s="8">
        <f>IF(R277&lt;&gt;"Ready","",IFERROR(IF(H277="Entered",I277,IF(H277="Review",B277*L277,IF(U277=0,0,SQRT(2*U277*J277/K277)))),""))</f>
        <v/>
      </c>
      <c r="W277" s="8">
        <f>IF(R277&lt;&gt;"Ready","",IFERROR(B277*C277+T277,""))</f>
        <v/>
      </c>
      <c r="X277" s="8">
        <f>IF(R277&lt;&gt;"Ready","",IFERROR(W277+V277,""))</f>
        <v/>
      </c>
      <c r="Y277" s="8">
        <f>IF(R277&lt;&gt;"Ready","",IFERROR(M277+N(N277)-N(O277),""))</f>
        <v/>
      </c>
      <c r="Z277" s="8">
        <f>IF(R277&lt;&gt;"Ready","",IFERROR(IF(OR(Y277&lt;=W277,Y277-W277&lt;=MIN(8.881784197001252E-16*MAX(ABS(Y277),ABS(W277)),1E-9)),"Yes","No"),""))</f>
        <v/>
      </c>
      <c r="AA277" s="8">
        <f>IF(R277&lt;&gt;"Ready","",IFERROR(IF(AND(Z277="Yes",NOT(OR(X277&lt;=Y277,X277-Y277&lt;=MIN(8.881784197001252E-16*MAX(ABS(X277),ABS(Y277)),1E-9)))),MAX(0,X277-Y277),0),""))</f>
        <v/>
      </c>
      <c r="AB277" s="8">
        <f>IF(R277&lt;&gt;"Ready","",IFERROR(IF(AA277&gt;0,IF(N(Q277)&gt;0,IF(ABS(AD277-ROUND(AD277,0))&lt;=MIN(8.881784197001252E-16*AD277,1E-9),ROUND(AD277,0),ROUNDUP(AD277,0))*Q277,MAX(AA277,N(P277))),0),""))</f>
        <v/>
      </c>
      <c r="AC277" s="8">
        <f>IF(R277&lt;&gt;"Ready","",IFERROR(Y277+AB277,""))</f>
        <v/>
      </c>
      <c r="AD277" s="8">
        <f>IF(R277&lt;&gt;"Ready","",IFERROR(IF(N(Q277)&gt;0,MAX(AA277,N(P277))/Q277,""),""))</f>
        <v/>
      </c>
    </row>
    <row r="278">
      <c r="A278" s="6" t="n"/>
      <c r="B278" s="7" t="n"/>
      <c r="C278" s="7" t="n"/>
      <c r="D278" s="7" t="n"/>
      <c r="E278" s="7" t="n"/>
      <c r="F278" s="7" t="n"/>
      <c r="G278" s="7" t="n"/>
      <c r="H278" s="7" t="n"/>
      <c r="I278" s="7" t="n"/>
      <c r="J278" s="7" t="n"/>
      <c r="K278" s="7" t="n"/>
      <c r="L278" s="7" t="n"/>
      <c r="M278" s="7" t="n"/>
      <c r="N278" s="7" t="n"/>
      <c r="O278" s="7" t="n"/>
      <c r="P278" s="7" t="n"/>
      <c r="Q278" s="7" t="n"/>
      <c r="R278" s="8">
        <f>IF(COUNTA(A278:Q278)=0,"",IF(TRIM(A278&amp;"")="","Item required",IFERROR(IF(NOT(AND(COUNT(B278:C278,M278)=3,MIN(B278:C278,M278)&gt;=0,COUNT(N278:Q278)=COUNTA(N278:Q278),MIN(N278:Q278)&gt;=0)),"Enter nonnegative numbers for demand, days and stock",IF(NOT(OR(AND(D278="Entered",COUNT(E278)=1,E278&gt;=0,COUNTA(F278:G278)=0),AND(D278="Statistical",E278="",COUNT(F278:G278)=2,F278&gt;=0,G278&gt;=50,G278&lt;=99.9))),"Choose entered safety OR sigma and service (50-99.9%)",IF(NOT(OR(AND(H278="Entered",COUNT(I278)=1,I278&gt;=0,COUNTA(J278:L278)=0),AND(H278="EOQ",I278="",L278="",COUNT(J278:K278)=2,MIN(J278:K278)&gt;0),AND(H278="Review",COUNT(L278)=1,L278&gt;=0,COUNTA(I278:K278)=0))),"Choose one quantity basis; EOQ costs must be positive",IF(IF(H278="EOQ",IF(B278=0,TRUE,SQRT(2*(B278*365)*J278/K278)&gt;0),TRUE),"Ready","Calculated EOQ outside numeric range; rescale")))),"Check inputs / numeric range")))</f>
        <v/>
      </c>
      <c r="S278" s="8">
        <f>IF(R278&lt;&gt;"Ready","",IFERROR(IF(D278="Statistical",IF(G278=50,0,MAX(0,_xlfn.NORM.S.INV(G278/100))),""),""))</f>
        <v/>
      </c>
      <c r="T278" s="8">
        <f>IF(R278&lt;&gt;"Ready","",IFERROR(IF(D278="Entered",E278,S278*F278*SQRT(C278)),""))</f>
        <v/>
      </c>
      <c r="U278" s="8">
        <f>IF(R278&lt;&gt;"Ready","",IFERROR(B278*365,""))</f>
        <v/>
      </c>
      <c r="V278" s="8">
        <f>IF(R278&lt;&gt;"Ready","",IFERROR(IF(H278="Entered",I278,IF(H278="Review",B278*L278,IF(U278=0,0,SQRT(2*U278*J278/K278)))),""))</f>
        <v/>
      </c>
      <c r="W278" s="8">
        <f>IF(R278&lt;&gt;"Ready","",IFERROR(B278*C278+T278,""))</f>
        <v/>
      </c>
      <c r="X278" s="8">
        <f>IF(R278&lt;&gt;"Ready","",IFERROR(W278+V278,""))</f>
        <v/>
      </c>
      <c r="Y278" s="8">
        <f>IF(R278&lt;&gt;"Ready","",IFERROR(M278+N(N278)-N(O278),""))</f>
        <v/>
      </c>
      <c r="Z278" s="8">
        <f>IF(R278&lt;&gt;"Ready","",IFERROR(IF(OR(Y278&lt;=W278,Y278-W278&lt;=MIN(8.881784197001252E-16*MAX(ABS(Y278),ABS(W278)),1E-9)),"Yes","No"),""))</f>
        <v/>
      </c>
      <c r="AA278" s="8">
        <f>IF(R278&lt;&gt;"Ready","",IFERROR(IF(AND(Z278="Yes",NOT(OR(X278&lt;=Y278,X278-Y278&lt;=MIN(8.881784197001252E-16*MAX(ABS(X278),ABS(Y278)),1E-9)))),MAX(0,X278-Y278),0),""))</f>
        <v/>
      </c>
      <c r="AB278" s="8">
        <f>IF(R278&lt;&gt;"Ready","",IFERROR(IF(AA278&gt;0,IF(N(Q278)&gt;0,IF(ABS(AD278-ROUND(AD278,0))&lt;=MIN(8.881784197001252E-16*AD278,1E-9),ROUND(AD278,0),ROUNDUP(AD278,0))*Q278,MAX(AA278,N(P278))),0),""))</f>
        <v/>
      </c>
      <c r="AC278" s="8">
        <f>IF(R278&lt;&gt;"Ready","",IFERROR(Y278+AB278,""))</f>
        <v/>
      </c>
      <c r="AD278" s="8">
        <f>IF(R278&lt;&gt;"Ready","",IFERROR(IF(N(Q278)&gt;0,MAX(AA278,N(P278))/Q278,""),""))</f>
        <v/>
      </c>
    </row>
    <row r="279">
      <c r="A279" s="6" t="n"/>
      <c r="B279" s="7" t="n"/>
      <c r="C279" s="7" t="n"/>
      <c r="D279" s="7" t="n"/>
      <c r="E279" s="7" t="n"/>
      <c r="F279" s="7" t="n"/>
      <c r="G279" s="7" t="n"/>
      <c r="H279" s="7" t="n"/>
      <c r="I279" s="7" t="n"/>
      <c r="J279" s="7" t="n"/>
      <c r="K279" s="7" t="n"/>
      <c r="L279" s="7" t="n"/>
      <c r="M279" s="7" t="n"/>
      <c r="N279" s="7" t="n"/>
      <c r="O279" s="7" t="n"/>
      <c r="P279" s="7" t="n"/>
      <c r="Q279" s="7" t="n"/>
      <c r="R279" s="8">
        <f>IF(COUNTA(A279:Q279)=0,"",IF(TRIM(A279&amp;"")="","Item required",IFERROR(IF(NOT(AND(COUNT(B279:C279,M279)=3,MIN(B279:C279,M279)&gt;=0,COUNT(N279:Q279)=COUNTA(N279:Q279),MIN(N279:Q279)&gt;=0)),"Enter nonnegative numbers for demand, days and stock",IF(NOT(OR(AND(D279="Entered",COUNT(E279)=1,E279&gt;=0,COUNTA(F279:G279)=0),AND(D279="Statistical",E279="",COUNT(F279:G279)=2,F279&gt;=0,G279&gt;=50,G279&lt;=99.9))),"Choose entered safety OR sigma and service (50-99.9%)",IF(NOT(OR(AND(H279="Entered",COUNT(I279)=1,I279&gt;=0,COUNTA(J279:L279)=0),AND(H279="EOQ",I279="",L279="",COUNT(J279:K279)=2,MIN(J279:K279)&gt;0),AND(H279="Review",COUNT(L279)=1,L279&gt;=0,COUNTA(I279:K279)=0))),"Choose one quantity basis; EOQ costs must be positive",IF(IF(H279="EOQ",IF(B279=0,TRUE,SQRT(2*(B279*365)*J279/K279)&gt;0),TRUE),"Ready","Calculated EOQ outside numeric range; rescale")))),"Check inputs / numeric range")))</f>
        <v/>
      </c>
      <c r="S279" s="8">
        <f>IF(R279&lt;&gt;"Ready","",IFERROR(IF(D279="Statistical",IF(G279=50,0,MAX(0,_xlfn.NORM.S.INV(G279/100))),""),""))</f>
        <v/>
      </c>
      <c r="T279" s="8">
        <f>IF(R279&lt;&gt;"Ready","",IFERROR(IF(D279="Entered",E279,S279*F279*SQRT(C279)),""))</f>
        <v/>
      </c>
      <c r="U279" s="8">
        <f>IF(R279&lt;&gt;"Ready","",IFERROR(B279*365,""))</f>
        <v/>
      </c>
      <c r="V279" s="8">
        <f>IF(R279&lt;&gt;"Ready","",IFERROR(IF(H279="Entered",I279,IF(H279="Review",B279*L279,IF(U279=0,0,SQRT(2*U279*J279/K279)))),""))</f>
        <v/>
      </c>
      <c r="W279" s="8">
        <f>IF(R279&lt;&gt;"Ready","",IFERROR(B279*C279+T279,""))</f>
        <v/>
      </c>
      <c r="X279" s="8">
        <f>IF(R279&lt;&gt;"Ready","",IFERROR(W279+V279,""))</f>
        <v/>
      </c>
      <c r="Y279" s="8">
        <f>IF(R279&lt;&gt;"Ready","",IFERROR(M279+N(N279)-N(O279),""))</f>
        <v/>
      </c>
      <c r="Z279" s="8">
        <f>IF(R279&lt;&gt;"Ready","",IFERROR(IF(OR(Y279&lt;=W279,Y279-W279&lt;=MIN(8.881784197001252E-16*MAX(ABS(Y279),ABS(W279)),1E-9)),"Yes","No"),""))</f>
        <v/>
      </c>
      <c r="AA279" s="8">
        <f>IF(R279&lt;&gt;"Ready","",IFERROR(IF(AND(Z279="Yes",NOT(OR(X279&lt;=Y279,X279-Y279&lt;=MIN(8.881784197001252E-16*MAX(ABS(X279),ABS(Y279)),1E-9)))),MAX(0,X279-Y279),0),""))</f>
        <v/>
      </c>
      <c r="AB279" s="8">
        <f>IF(R279&lt;&gt;"Ready","",IFERROR(IF(AA279&gt;0,IF(N(Q279)&gt;0,IF(ABS(AD279-ROUND(AD279,0))&lt;=MIN(8.881784197001252E-16*AD279,1E-9),ROUND(AD279,0),ROUNDUP(AD279,0))*Q279,MAX(AA279,N(P279))),0),""))</f>
        <v/>
      </c>
      <c r="AC279" s="8">
        <f>IF(R279&lt;&gt;"Ready","",IFERROR(Y279+AB279,""))</f>
        <v/>
      </c>
      <c r="AD279" s="8">
        <f>IF(R279&lt;&gt;"Ready","",IFERROR(IF(N(Q279)&gt;0,MAX(AA279,N(P279))/Q279,""),""))</f>
        <v/>
      </c>
    </row>
    <row r="280">
      <c r="A280" s="6" t="n"/>
      <c r="B280" s="7" t="n"/>
      <c r="C280" s="7" t="n"/>
      <c r="D280" s="7" t="n"/>
      <c r="E280" s="7" t="n"/>
      <c r="F280" s="7" t="n"/>
      <c r="G280" s="7" t="n"/>
      <c r="H280" s="7" t="n"/>
      <c r="I280" s="7" t="n"/>
      <c r="J280" s="7" t="n"/>
      <c r="K280" s="7" t="n"/>
      <c r="L280" s="7" t="n"/>
      <c r="M280" s="7" t="n"/>
      <c r="N280" s="7" t="n"/>
      <c r="O280" s="7" t="n"/>
      <c r="P280" s="7" t="n"/>
      <c r="Q280" s="7" t="n"/>
      <c r="R280" s="8">
        <f>IF(COUNTA(A280:Q280)=0,"",IF(TRIM(A280&amp;"")="","Item required",IFERROR(IF(NOT(AND(COUNT(B280:C280,M280)=3,MIN(B280:C280,M280)&gt;=0,COUNT(N280:Q280)=COUNTA(N280:Q280),MIN(N280:Q280)&gt;=0)),"Enter nonnegative numbers for demand, days and stock",IF(NOT(OR(AND(D280="Entered",COUNT(E280)=1,E280&gt;=0,COUNTA(F280:G280)=0),AND(D280="Statistical",E280="",COUNT(F280:G280)=2,F280&gt;=0,G280&gt;=50,G280&lt;=99.9))),"Choose entered safety OR sigma and service (50-99.9%)",IF(NOT(OR(AND(H280="Entered",COUNT(I280)=1,I280&gt;=0,COUNTA(J280:L280)=0),AND(H280="EOQ",I280="",L280="",COUNT(J280:K280)=2,MIN(J280:K280)&gt;0),AND(H280="Review",COUNT(L280)=1,L280&gt;=0,COUNTA(I280:K280)=0))),"Choose one quantity basis; EOQ costs must be positive",IF(IF(H280="EOQ",IF(B280=0,TRUE,SQRT(2*(B280*365)*J280/K280)&gt;0),TRUE),"Ready","Calculated EOQ outside numeric range; rescale")))),"Check inputs / numeric range")))</f>
        <v/>
      </c>
      <c r="S280" s="8">
        <f>IF(R280&lt;&gt;"Ready","",IFERROR(IF(D280="Statistical",IF(G280=50,0,MAX(0,_xlfn.NORM.S.INV(G280/100))),""),""))</f>
        <v/>
      </c>
      <c r="T280" s="8">
        <f>IF(R280&lt;&gt;"Ready","",IFERROR(IF(D280="Entered",E280,S280*F280*SQRT(C280)),""))</f>
        <v/>
      </c>
      <c r="U280" s="8">
        <f>IF(R280&lt;&gt;"Ready","",IFERROR(B280*365,""))</f>
        <v/>
      </c>
      <c r="V280" s="8">
        <f>IF(R280&lt;&gt;"Ready","",IFERROR(IF(H280="Entered",I280,IF(H280="Review",B280*L280,IF(U280=0,0,SQRT(2*U280*J280/K280)))),""))</f>
        <v/>
      </c>
      <c r="W280" s="8">
        <f>IF(R280&lt;&gt;"Ready","",IFERROR(B280*C280+T280,""))</f>
        <v/>
      </c>
      <c r="X280" s="8">
        <f>IF(R280&lt;&gt;"Ready","",IFERROR(W280+V280,""))</f>
        <v/>
      </c>
      <c r="Y280" s="8">
        <f>IF(R280&lt;&gt;"Ready","",IFERROR(M280+N(N280)-N(O280),""))</f>
        <v/>
      </c>
      <c r="Z280" s="8">
        <f>IF(R280&lt;&gt;"Ready","",IFERROR(IF(OR(Y280&lt;=W280,Y280-W280&lt;=MIN(8.881784197001252E-16*MAX(ABS(Y280),ABS(W280)),1E-9)),"Yes","No"),""))</f>
        <v/>
      </c>
      <c r="AA280" s="8">
        <f>IF(R280&lt;&gt;"Ready","",IFERROR(IF(AND(Z280="Yes",NOT(OR(X280&lt;=Y280,X280-Y280&lt;=MIN(8.881784197001252E-16*MAX(ABS(X280),ABS(Y280)),1E-9)))),MAX(0,X280-Y280),0),""))</f>
        <v/>
      </c>
      <c r="AB280" s="8">
        <f>IF(R280&lt;&gt;"Ready","",IFERROR(IF(AA280&gt;0,IF(N(Q280)&gt;0,IF(ABS(AD280-ROUND(AD280,0))&lt;=MIN(8.881784197001252E-16*AD280,1E-9),ROUND(AD280,0),ROUNDUP(AD280,0))*Q280,MAX(AA280,N(P280))),0),""))</f>
        <v/>
      </c>
      <c r="AC280" s="8">
        <f>IF(R280&lt;&gt;"Ready","",IFERROR(Y280+AB280,""))</f>
        <v/>
      </c>
      <c r="AD280" s="8">
        <f>IF(R280&lt;&gt;"Ready","",IFERROR(IF(N(Q280)&gt;0,MAX(AA280,N(P280))/Q280,""),""))</f>
        <v/>
      </c>
    </row>
    <row r="281">
      <c r="A281" s="6" t="n"/>
      <c r="B281" s="7" t="n"/>
      <c r="C281" s="7" t="n"/>
      <c r="D281" s="7" t="n"/>
      <c r="E281" s="7" t="n"/>
      <c r="F281" s="7" t="n"/>
      <c r="G281" s="7" t="n"/>
      <c r="H281" s="7" t="n"/>
      <c r="I281" s="7" t="n"/>
      <c r="J281" s="7" t="n"/>
      <c r="K281" s="7" t="n"/>
      <c r="L281" s="7" t="n"/>
      <c r="M281" s="7" t="n"/>
      <c r="N281" s="7" t="n"/>
      <c r="O281" s="7" t="n"/>
      <c r="P281" s="7" t="n"/>
      <c r="Q281" s="7" t="n"/>
      <c r="R281" s="8">
        <f>IF(COUNTA(A281:Q281)=0,"",IF(TRIM(A281&amp;"")="","Item required",IFERROR(IF(NOT(AND(COUNT(B281:C281,M281)=3,MIN(B281:C281,M281)&gt;=0,COUNT(N281:Q281)=COUNTA(N281:Q281),MIN(N281:Q281)&gt;=0)),"Enter nonnegative numbers for demand, days and stock",IF(NOT(OR(AND(D281="Entered",COUNT(E281)=1,E281&gt;=0,COUNTA(F281:G281)=0),AND(D281="Statistical",E281="",COUNT(F281:G281)=2,F281&gt;=0,G281&gt;=50,G281&lt;=99.9))),"Choose entered safety OR sigma and service (50-99.9%)",IF(NOT(OR(AND(H281="Entered",COUNT(I281)=1,I281&gt;=0,COUNTA(J281:L281)=0),AND(H281="EOQ",I281="",L281="",COUNT(J281:K281)=2,MIN(J281:K281)&gt;0),AND(H281="Review",COUNT(L281)=1,L281&gt;=0,COUNTA(I281:K281)=0))),"Choose one quantity basis; EOQ costs must be positive",IF(IF(H281="EOQ",IF(B281=0,TRUE,SQRT(2*(B281*365)*J281/K281)&gt;0),TRUE),"Ready","Calculated EOQ outside numeric range; rescale")))),"Check inputs / numeric range")))</f>
        <v/>
      </c>
      <c r="S281" s="8">
        <f>IF(R281&lt;&gt;"Ready","",IFERROR(IF(D281="Statistical",IF(G281=50,0,MAX(0,_xlfn.NORM.S.INV(G281/100))),""),""))</f>
        <v/>
      </c>
      <c r="T281" s="8">
        <f>IF(R281&lt;&gt;"Ready","",IFERROR(IF(D281="Entered",E281,S281*F281*SQRT(C281)),""))</f>
        <v/>
      </c>
      <c r="U281" s="8">
        <f>IF(R281&lt;&gt;"Ready","",IFERROR(B281*365,""))</f>
        <v/>
      </c>
      <c r="V281" s="8">
        <f>IF(R281&lt;&gt;"Ready","",IFERROR(IF(H281="Entered",I281,IF(H281="Review",B281*L281,IF(U281=0,0,SQRT(2*U281*J281/K281)))),""))</f>
        <v/>
      </c>
      <c r="W281" s="8">
        <f>IF(R281&lt;&gt;"Ready","",IFERROR(B281*C281+T281,""))</f>
        <v/>
      </c>
      <c r="X281" s="8">
        <f>IF(R281&lt;&gt;"Ready","",IFERROR(W281+V281,""))</f>
        <v/>
      </c>
      <c r="Y281" s="8">
        <f>IF(R281&lt;&gt;"Ready","",IFERROR(M281+N(N281)-N(O281),""))</f>
        <v/>
      </c>
      <c r="Z281" s="8">
        <f>IF(R281&lt;&gt;"Ready","",IFERROR(IF(OR(Y281&lt;=W281,Y281-W281&lt;=MIN(8.881784197001252E-16*MAX(ABS(Y281),ABS(W281)),1E-9)),"Yes","No"),""))</f>
        <v/>
      </c>
      <c r="AA281" s="8">
        <f>IF(R281&lt;&gt;"Ready","",IFERROR(IF(AND(Z281="Yes",NOT(OR(X281&lt;=Y281,X281-Y281&lt;=MIN(8.881784197001252E-16*MAX(ABS(X281),ABS(Y281)),1E-9)))),MAX(0,X281-Y281),0),""))</f>
        <v/>
      </c>
      <c r="AB281" s="8">
        <f>IF(R281&lt;&gt;"Ready","",IFERROR(IF(AA281&gt;0,IF(N(Q281)&gt;0,IF(ABS(AD281-ROUND(AD281,0))&lt;=MIN(8.881784197001252E-16*AD281,1E-9),ROUND(AD281,0),ROUNDUP(AD281,0))*Q281,MAX(AA281,N(P281))),0),""))</f>
        <v/>
      </c>
      <c r="AC281" s="8">
        <f>IF(R281&lt;&gt;"Ready","",IFERROR(Y281+AB281,""))</f>
        <v/>
      </c>
      <c r="AD281" s="8">
        <f>IF(R281&lt;&gt;"Ready","",IFERROR(IF(N(Q281)&gt;0,MAX(AA281,N(P281))/Q281,""),""))</f>
        <v/>
      </c>
    </row>
    <row r="282">
      <c r="A282" s="6" t="n"/>
      <c r="B282" s="7" t="n"/>
      <c r="C282" s="7" t="n"/>
      <c r="D282" s="7" t="n"/>
      <c r="E282" s="7" t="n"/>
      <c r="F282" s="7" t="n"/>
      <c r="G282" s="7" t="n"/>
      <c r="H282" s="7" t="n"/>
      <c r="I282" s="7" t="n"/>
      <c r="J282" s="7" t="n"/>
      <c r="K282" s="7" t="n"/>
      <c r="L282" s="7" t="n"/>
      <c r="M282" s="7" t="n"/>
      <c r="N282" s="7" t="n"/>
      <c r="O282" s="7" t="n"/>
      <c r="P282" s="7" t="n"/>
      <c r="Q282" s="7" t="n"/>
      <c r="R282" s="8">
        <f>IF(COUNTA(A282:Q282)=0,"",IF(TRIM(A282&amp;"")="","Item required",IFERROR(IF(NOT(AND(COUNT(B282:C282,M282)=3,MIN(B282:C282,M282)&gt;=0,COUNT(N282:Q282)=COUNTA(N282:Q282),MIN(N282:Q282)&gt;=0)),"Enter nonnegative numbers for demand, days and stock",IF(NOT(OR(AND(D282="Entered",COUNT(E282)=1,E282&gt;=0,COUNTA(F282:G282)=0),AND(D282="Statistical",E282="",COUNT(F282:G282)=2,F282&gt;=0,G282&gt;=50,G282&lt;=99.9))),"Choose entered safety OR sigma and service (50-99.9%)",IF(NOT(OR(AND(H282="Entered",COUNT(I282)=1,I282&gt;=0,COUNTA(J282:L282)=0),AND(H282="EOQ",I282="",L282="",COUNT(J282:K282)=2,MIN(J282:K282)&gt;0),AND(H282="Review",COUNT(L282)=1,L282&gt;=0,COUNTA(I282:K282)=0))),"Choose one quantity basis; EOQ costs must be positive",IF(IF(H282="EOQ",IF(B282=0,TRUE,SQRT(2*(B282*365)*J282/K282)&gt;0),TRUE),"Ready","Calculated EOQ outside numeric range; rescale")))),"Check inputs / numeric range")))</f>
        <v/>
      </c>
      <c r="S282" s="8">
        <f>IF(R282&lt;&gt;"Ready","",IFERROR(IF(D282="Statistical",IF(G282=50,0,MAX(0,_xlfn.NORM.S.INV(G282/100))),""),""))</f>
        <v/>
      </c>
      <c r="T282" s="8">
        <f>IF(R282&lt;&gt;"Ready","",IFERROR(IF(D282="Entered",E282,S282*F282*SQRT(C282)),""))</f>
        <v/>
      </c>
      <c r="U282" s="8">
        <f>IF(R282&lt;&gt;"Ready","",IFERROR(B282*365,""))</f>
        <v/>
      </c>
      <c r="V282" s="8">
        <f>IF(R282&lt;&gt;"Ready","",IFERROR(IF(H282="Entered",I282,IF(H282="Review",B282*L282,IF(U282=0,0,SQRT(2*U282*J282/K282)))),""))</f>
        <v/>
      </c>
      <c r="W282" s="8">
        <f>IF(R282&lt;&gt;"Ready","",IFERROR(B282*C282+T282,""))</f>
        <v/>
      </c>
      <c r="X282" s="8">
        <f>IF(R282&lt;&gt;"Ready","",IFERROR(W282+V282,""))</f>
        <v/>
      </c>
      <c r="Y282" s="8">
        <f>IF(R282&lt;&gt;"Ready","",IFERROR(M282+N(N282)-N(O282),""))</f>
        <v/>
      </c>
      <c r="Z282" s="8">
        <f>IF(R282&lt;&gt;"Ready","",IFERROR(IF(OR(Y282&lt;=W282,Y282-W282&lt;=MIN(8.881784197001252E-16*MAX(ABS(Y282),ABS(W282)),1E-9)),"Yes","No"),""))</f>
        <v/>
      </c>
      <c r="AA282" s="8">
        <f>IF(R282&lt;&gt;"Ready","",IFERROR(IF(AND(Z282="Yes",NOT(OR(X282&lt;=Y282,X282-Y282&lt;=MIN(8.881784197001252E-16*MAX(ABS(X282),ABS(Y282)),1E-9)))),MAX(0,X282-Y282),0),""))</f>
        <v/>
      </c>
      <c r="AB282" s="8">
        <f>IF(R282&lt;&gt;"Ready","",IFERROR(IF(AA282&gt;0,IF(N(Q282)&gt;0,IF(ABS(AD282-ROUND(AD282,0))&lt;=MIN(8.881784197001252E-16*AD282,1E-9),ROUND(AD282,0),ROUNDUP(AD282,0))*Q282,MAX(AA282,N(P282))),0),""))</f>
        <v/>
      </c>
      <c r="AC282" s="8">
        <f>IF(R282&lt;&gt;"Ready","",IFERROR(Y282+AB282,""))</f>
        <v/>
      </c>
      <c r="AD282" s="8">
        <f>IF(R282&lt;&gt;"Ready","",IFERROR(IF(N(Q282)&gt;0,MAX(AA282,N(P282))/Q282,""),""))</f>
        <v/>
      </c>
    </row>
    <row r="283">
      <c r="A283" s="6" t="n"/>
      <c r="B283" s="7" t="n"/>
      <c r="C283" s="7" t="n"/>
      <c r="D283" s="7" t="n"/>
      <c r="E283" s="7" t="n"/>
      <c r="F283" s="7" t="n"/>
      <c r="G283" s="7" t="n"/>
      <c r="H283" s="7" t="n"/>
      <c r="I283" s="7" t="n"/>
      <c r="J283" s="7" t="n"/>
      <c r="K283" s="7" t="n"/>
      <c r="L283" s="7" t="n"/>
      <c r="M283" s="7" t="n"/>
      <c r="N283" s="7" t="n"/>
      <c r="O283" s="7" t="n"/>
      <c r="P283" s="7" t="n"/>
      <c r="Q283" s="7" t="n"/>
      <c r="R283" s="8">
        <f>IF(COUNTA(A283:Q283)=0,"",IF(TRIM(A283&amp;"")="","Item required",IFERROR(IF(NOT(AND(COUNT(B283:C283,M283)=3,MIN(B283:C283,M283)&gt;=0,COUNT(N283:Q283)=COUNTA(N283:Q283),MIN(N283:Q283)&gt;=0)),"Enter nonnegative numbers for demand, days and stock",IF(NOT(OR(AND(D283="Entered",COUNT(E283)=1,E283&gt;=0,COUNTA(F283:G283)=0),AND(D283="Statistical",E283="",COUNT(F283:G283)=2,F283&gt;=0,G283&gt;=50,G283&lt;=99.9))),"Choose entered safety OR sigma and service (50-99.9%)",IF(NOT(OR(AND(H283="Entered",COUNT(I283)=1,I283&gt;=0,COUNTA(J283:L283)=0),AND(H283="EOQ",I283="",L283="",COUNT(J283:K283)=2,MIN(J283:K283)&gt;0),AND(H283="Review",COUNT(L283)=1,L283&gt;=0,COUNTA(I283:K283)=0))),"Choose one quantity basis; EOQ costs must be positive",IF(IF(H283="EOQ",IF(B283=0,TRUE,SQRT(2*(B283*365)*J283/K283)&gt;0),TRUE),"Ready","Calculated EOQ outside numeric range; rescale")))),"Check inputs / numeric range")))</f>
        <v/>
      </c>
      <c r="S283" s="8">
        <f>IF(R283&lt;&gt;"Ready","",IFERROR(IF(D283="Statistical",IF(G283=50,0,MAX(0,_xlfn.NORM.S.INV(G283/100))),""),""))</f>
        <v/>
      </c>
      <c r="T283" s="8">
        <f>IF(R283&lt;&gt;"Ready","",IFERROR(IF(D283="Entered",E283,S283*F283*SQRT(C283)),""))</f>
        <v/>
      </c>
      <c r="U283" s="8">
        <f>IF(R283&lt;&gt;"Ready","",IFERROR(B283*365,""))</f>
        <v/>
      </c>
      <c r="V283" s="8">
        <f>IF(R283&lt;&gt;"Ready","",IFERROR(IF(H283="Entered",I283,IF(H283="Review",B283*L283,IF(U283=0,0,SQRT(2*U283*J283/K283)))),""))</f>
        <v/>
      </c>
      <c r="W283" s="8">
        <f>IF(R283&lt;&gt;"Ready","",IFERROR(B283*C283+T283,""))</f>
        <v/>
      </c>
      <c r="X283" s="8">
        <f>IF(R283&lt;&gt;"Ready","",IFERROR(W283+V283,""))</f>
        <v/>
      </c>
      <c r="Y283" s="8">
        <f>IF(R283&lt;&gt;"Ready","",IFERROR(M283+N(N283)-N(O283),""))</f>
        <v/>
      </c>
      <c r="Z283" s="8">
        <f>IF(R283&lt;&gt;"Ready","",IFERROR(IF(OR(Y283&lt;=W283,Y283-W283&lt;=MIN(8.881784197001252E-16*MAX(ABS(Y283),ABS(W283)),1E-9)),"Yes","No"),""))</f>
        <v/>
      </c>
      <c r="AA283" s="8">
        <f>IF(R283&lt;&gt;"Ready","",IFERROR(IF(AND(Z283="Yes",NOT(OR(X283&lt;=Y283,X283-Y283&lt;=MIN(8.881784197001252E-16*MAX(ABS(X283),ABS(Y283)),1E-9)))),MAX(0,X283-Y283),0),""))</f>
        <v/>
      </c>
      <c r="AB283" s="8">
        <f>IF(R283&lt;&gt;"Ready","",IFERROR(IF(AA283&gt;0,IF(N(Q283)&gt;0,IF(ABS(AD283-ROUND(AD283,0))&lt;=MIN(8.881784197001252E-16*AD283,1E-9),ROUND(AD283,0),ROUNDUP(AD283,0))*Q283,MAX(AA283,N(P283))),0),""))</f>
        <v/>
      </c>
      <c r="AC283" s="8">
        <f>IF(R283&lt;&gt;"Ready","",IFERROR(Y283+AB283,""))</f>
        <v/>
      </c>
      <c r="AD283" s="8">
        <f>IF(R283&lt;&gt;"Ready","",IFERROR(IF(N(Q283)&gt;0,MAX(AA283,N(P283))/Q283,""),""))</f>
        <v/>
      </c>
    </row>
    <row r="284">
      <c r="A284" s="6" t="n"/>
      <c r="B284" s="7" t="n"/>
      <c r="C284" s="7" t="n"/>
      <c r="D284" s="7" t="n"/>
      <c r="E284" s="7" t="n"/>
      <c r="F284" s="7" t="n"/>
      <c r="G284" s="7" t="n"/>
      <c r="H284" s="7" t="n"/>
      <c r="I284" s="7" t="n"/>
      <c r="J284" s="7" t="n"/>
      <c r="K284" s="7" t="n"/>
      <c r="L284" s="7" t="n"/>
      <c r="M284" s="7" t="n"/>
      <c r="N284" s="7" t="n"/>
      <c r="O284" s="7" t="n"/>
      <c r="P284" s="7" t="n"/>
      <c r="Q284" s="7" t="n"/>
      <c r="R284" s="8">
        <f>IF(COUNTA(A284:Q284)=0,"",IF(TRIM(A284&amp;"")="","Item required",IFERROR(IF(NOT(AND(COUNT(B284:C284,M284)=3,MIN(B284:C284,M284)&gt;=0,COUNT(N284:Q284)=COUNTA(N284:Q284),MIN(N284:Q284)&gt;=0)),"Enter nonnegative numbers for demand, days and stock",IF(NOT(OR(AND(D284="Entered",COUNT(E284)=1,E284&gt;=0,COUNTA(F284:G284)=0),AND(D284="Statistical",E284="",COUNT(F284:G284)=2,F284&gt;=0,G284&gt;=50,G284&lt;=99.9))),"Choose entered safety OR sigma and service (50-99.9%)",IF(NOT(OR(AND(H284="Entered",COUNT(I284)=1,I284&gt;=0,COUNTA(J284:L284)=0),AND(H284="EOQ",I284="",L284="",COUNT(J284:K284)=2,MIN(J284:K284)&gt;0),AND(H284="Review",COUNT(L284)=1,L284&gt;=0,COUNTA(I284:K284)=0))),"Choose one quantity basis; EOQ costs must be positive",IF(IF(H284="EOQ",IF(B284=0,TRUE,SQRT(2*(B284*365)*J284/K284)&gt;0),TRUE),"Ready","Calculated EOQ outside numeric range; rescale")))),"Check inputs / numeric range")))</f>
        <v/>
      </c>
      <c r="S284" s="8">
        <f>IF(R284&lt;&gt;"Ready","",IFERROR(IF(D284="Statistical",IF(G284=50,0,MAX(0,_xlfn.NORM.S.INV(G284/100))),""),""))</f>
        <v/>
      </c>
      <c r="T284" s="8">
        <f>IF(R284&lt;&gt;"Ready","",IFERROR(IF(D284="Entered",E284,S284*F284*SQRT(C284)),""))</f>
        <v/>
      </c>
      <c r="U284" s="8">
        <f>IF(R284&lt;&gt;"Ready","",IFERROR(B284*365,""))</f>
        <v/>
      </c>
      <c r="V284" s="8">
        <f>IF(R284&lt;&gt;"Ready","",IFERROR(IF(H284="Entered",I284,IF(H284="Review",B284*L284,IF(U284=0,0,SQRT(2*U284*J284/K284)))),""))</f>
        <v/>
      </c>
      <c r="W284" s="8">
        <f>IF(R284&lt;&gt;"Ready","",IFERROR(B284*C284+T284,""))</f>
        <v/>
      </c>
      <c r="X284" s="8">
        <f>IF(R284&lt;&gt;"Ready","",IFERROR(W284+V284,""))</f>
        <v/>
      </c>
      <c r="Y284" s="8">
        <f>IF(R284&lt;&gt;"Ready","",IFERROR(M284+N(N284)-N(O284),""))</f>
        <v/>
      </c>
      <c r="Z284" s="8">
        <f>IF(R284&lt;&gt;"Ready","",IFERROR(IF(OR(Y284&lt;=W284,Y284-W284&lt;=MIN(8.881784197001252E-16*MAX(ABS(Y284),ABS(W284)),1E-9)),"Yes","No"),""))</f>
        <v/>
      </c>
      <c r="AA284" s="8">
        <f>IF(R284&lt;&gt;"Ready","",IFERROR(IF(AND(Z284="Yes",NOT(OR(X284&lt;=Y284,X284-Y284&lt;=MIN(8.881784197001252E-16*MAX(ABS(X284),ABS(Y284)),1E-9)))),MAX(0,X284-Y284),0),""))</f>
        <v/>
      </c>
      <c r="AB284" s="8">
        <f>IF(R284&lt;&gt;"Ready","",IFERROR(IF(AA284&gt;0,IF(N(Q284)&gt;0,IF(ABS(AD284-ROUND(AD284,0))&lt;=MIN(8.881784197001252E-16*AD284,1E-9),ROUND(AD284,0),ROUNDUP(AD284,0))*Q284,MAX(AA284,N(P284))),0),""))</f>
        <v/>
      </c>
      <c r="AC284" s="8">
        <f>IF(R284&lt;&gt;"Ready","",IFERROR(Y284+AB284,""))</f>
        <v/>
      </c>
      <c r="AD284" s="8">
        <f>IF(R284&lt;&gt;"Ready","",IFERROR(IF(N(Q284)&gt;0,MAX(AA284,N(P284))/Q284,""),""))</f>
        <v/>
      </c>
    </row>
    <row r="285">
      <c r="A285" s="6" t="n"/>
      <c r="B285" s="7" t="n"/>
      <c r="C285" s="7" t="n"/>
      <c r="D285" s="7" t="n"/>
      <c r="E285" s="7" t="n"/>
      <c r="F285" s="7" t="n"/>
      <c r="G285" s="7" t="n"/>
      <c r="H285" s="7" t="n"/>
      <c r="I285" s="7" t="n"/>
      <c r="J285" s="7" t="n"/>
      <c r="K285" s="7" t="n"/>
      <c r="L285" s="7" t="n"/>
      <c r="M285" s="7" t="n"/>
      <c r="N285" s="7" t="n"/>
      <c r="O285" s="7" t="n"/>
      <c r="P285" s="7" t="n"/>
      <c r="Q285" s="7" t="n"/>
      <c r="R285" s="8">
        <f>IF(COUNTA(A285:Q285)=0,"",IF(TRIM(A285&amp;"")="","Item required",IFERROR(IF(NOT(AND(COUNT(B285:C285,M285)=3,MIN(B285:C285,M285)&gt;=0,COUNT(N285:Q285)=COUNTA(N285:Q285),MIN(N285:Q285)&gt;=0)),"Enter nonnegative numbers for demand, days and stock",IF(NOT(OR(AND(D285="Entered",COUNT(E285)=1,E285&gt;=0,COUNTA(F285:G285)=0),AND(D285="Statistical",E285="",COUNT(F285:G285)=2,F285&gt;=0,G285&gt;=50,G285&lt;=99.9))),"Choose entered safety OR sigma and service (50-99.9%)",IF(NOT(OR(AND(H285="Entered",COUNT(I285)=1,I285&gt;=0,COUNTA(J285:L285)=0),AND(H285="EOQ",I285="",L285="",COUNT(J285:K285)=2,MIN(J285:K285)&gt;0),AND(H285="Review",COUNT(L285)=1,L285&gt;=0,COUNTA(I285:K285)=0))),"Choose one quantity basis; EOQ costs must be positive",IF(IF(H285="EOQ",IF(B285=0,TRUE,SQRT(2*(B285*365)*J285/K285)&gt;0),TRUE),"Ready","Calculated EOQ outside numeric range; rescale")))),"Check inputs / numeric range")))</f>
        <v/>
      </c>
      <c r="S285" s="8">
        <f>IF(R285&lt;&gt;"Ready","",IFERROR(IF(D285="Statistical",IF(G285=50,0,MAX(0,_xlfn.NORM.S.INV(G285/100))),""),""))</f>
        <v/>
      </c>
      <c r="T285" s="8">
        <f>IF(R285&lt;&gt;"Ready","",IFERROR(IF(D285="Entered",E285,S285*F285*SQRT(C285)),""))</f>
        <v/>
      </c>
      <c r="U285" s="8">
        <f>IF(R285&lt;&gt;"Ready","",IFERROR(B285*365,""))</f>
        <v/>
      </c>
      <c r="V285" s="8">
        <f>IF(R285&lt;&gt;"Ready","",IFERROR(IF(H285="Entered",I285,IF(H285="Review",B285*L285,IF(U285=0,0,SQRT(2*U285*J285/K285)))),""))</f>
        <v/>
      </c>
      <c r="W285" s="8">
        <f>IF(R285&lt;&gt;"Ready","",IFERROR(B285*C285+T285,""))</f>
        <v/>
      </c>
      <c r="X285" s="8">
        <f>IF(R285&lt;&gt;"Ready","",IFERROR(W285+V285,""))</f>
        <v/>
      </c>
      <c r="Y285" s="8">
        <f>IF(R285&lt;&gt;"Ready","",IFERROR(M285+N(N285)-N(O285),""))</f>
        <v/>
      </c>
      <c r="Z285" s="8">
        <f>IF(R285&lt;&gt;"Ready","",IFERROR(IF(OR(Y285&lt;=W285,Y285-W285&lt;=MIN(8.881784197001252E-16*MAX(ABS(Y285),ABS(W285)),1E-9)),"Yes","No"),""))</f>
        <v/>
      </c>
      <c r="AA285" s="8">
        <f>IF(R285&lt;&gt;"Ready","",IFERROR(IF(AND(Z285="Yes",NOT(OR(X285&lt;=Y285,X285-Y285&lt;=MIN(8.881784197001252E-16*MAX(ABS(X285),ABS(Y285)),1E-9)))),MAX(0,X285-Y285),0),""))</f>
        <v/>
      </c>
      <c r="AB285" s="8">
        <f>IF(R285&lt;&gt;"Ready","",IFERROR(IF(AA285&gt;0,IF(N(Q285)&gt;0,IF(ABS(AD285-ROUND(AD285,0))&lt;=MIN(8.881784197001252E-16*AD285,1E-9),ROUND(AD285,0),ROUNDUP(AD285,0))*Q285,MAX(AA285,N(P285))),0),""))</f>
        <v/>
      </c>
      <c r="AC285" s="8">
        <f>IF(R285&lt;&gt;"Ready","",IFERROR(Y285+AB285,""))</f>
        <v/>
      </c>
      <c r="AD285" s="8">
        <f>IF(R285&lt;&gt;"Ready","",IFERROR(IF(N(Q285)&gt;0,MAX(AA285,N(P285))/Q285,""),""))</f>
        <v/>
      </c>
    </row>
    <row r="286">
      <c r="A286" s="6" t="n"/>
      <c r="B286" s="7" t="n"/>
      <c r="C286" s="7" t="n"/>
      <c r="D286" s="7" t="n"/>
      <c r="E286" s="7" t="n"/>
      <c r="F286" s="7" t="n"/>
      <c r="G286" s="7" t="n"/>
      <c r="H286" s="7" t="n"/>
      <c r="I286" s="7" t="n"/>
      <c r="J286" s="7" t="n"/>
      <c r="K286" s="7" t="n"/>
      <c r="L286" s="7" t="n"/>
      <c r="M286" s="7" t="n"/>
      <c r="N286" s="7" t="n"/>
      <c r="O286" s="7" t="n"/>
      <c r="P286" s="7" t="n"/>
      <c r="Q286" s="7" t="n"/>
      <c r="R286" s="8">
        <f>IF(COUNTA(A286:Q286)=0,"",IF(TRIM(A286&amp;"")="","Item required",IFERROR(IF(NOT(AND(COUNT(B286:C286,M286)=3,MIN(B286:C286,M286)&gt;=0,COUNT(N286:Q286)=COUNTA(N286:Q286),MIN(N286:Q286)&gt;=0)),"Enter nonnegative numbers for demand, days and stock",IF(NOT(OR(AND(D286="Entered",COUNT(E286)=1,E286&gt;=0,COUNTA(F286:G286)=0),AND(D286="Statistical",E286="",COUNT(F286:G286)=2,F286&gt;=0,G286&gt;=50,G286&lt;=99.9))),"Choose entered safety OR sigma and service (50-99.9%)",IF(NOT(OR(AND(H286="Entered",COUNT(I286)=1,I286&gt;=0,COUNTA(J286:L286)=0),AND(H286="EOQ",I286="",L286="",COUNT(J286:K286)=2,MIN(J286:K286)&gt;0),AND(H286="Review",COUNT(L286)=1,L286&gt;=0,COUNTA(I286:K286)=0))),"Choose one quantity basis; EOQ costs must be positive",IF(IF(H286="EOQ",IF(B286=0,TRUE,SQRT(2*(B286*365)*J286/K286)&gt;0),TRUE),"Ready","Calculated EOQ outside numeric range; rescale")))),"Check inputs / numeric range")))</f>
        <v/>
      </c>
      <c r="S286" s="8">
        <f>IF(R286&lt;&gt;"Ready","",IFERROR(IF(D286="Statistical",IF(G286=50,0,MAX(0,_xlfn.NORM.S.INV(G286/100))),""),""))</f>
        <v/>
      </c>
      <c r="T286" s="8">
        <f>IF(R286&lt;&gt;"Ready","",IFERROR(IF(D286="Entered",E286,S286*F286*SQRT(C286)),""))</f>
        <v/>
      </c>
      <c r="U286" s="8">
        <f>IF(R286&lt;&gt;"Ready","",IFERROR(B286*365,""))</f>
        <v/>
      </c>
      <c r="V286" s="8">
        <f>IF(R286&lt;&gt;"Ready","",IFERROR(IF(H286="Entered",I286,IF(H286="Review",B286*L286,IF(U286=0,0,SQRT(2*U286*J286/K286)))),""))</f>
        <v/>
      </c>
      <c r="W286" s="8">
        <f>IF(R286&lt;&gt;"Ready","",IFERROR(B286*C286+T286,""))</f>
        <v/>
      </c>
      <c r="X286" s="8">
        <f>IF(R286&lt;&gt;"Ready","",IFERROR(W286+V286,""))</f>
        <v/>
      </c>
      <c r="Y286" s="8">
        <f>IF(R286&lt;&gt;"Ready","",IFERROR(M286+N(N286)-N(O286),""))</f>
        <v/>
      </c>
      <c r="Z286" s="8">
        <f>IF(R286&lt;&gt;"Ready","",IFERROR(IF(OR(Y286&lt;=W286,Y286-W286&lt;=MIN(8.881784197001252E-16*MAX(ABS(Y286),ABS(W286)),1E-9)),"Yes","No"),""))</f>
        <v/>
      </c>
      <c r="AA286" s="8">
        <f>IF(R286&lt;&gt;"Ready","",IFERROR(IF(AND(Z286="Yes",NOT(OR(X286&lt;=Y286,X286-Y286&lt;=MIN(8.881784197001252E-16*MAX(ABS(X286),ABS(Y286)),1E-9)))),MAX(0,X286-Y286),0),""))</f>
        <v/>
      </c>
      <c r="AB286" s="8">
        <f>IF(R286&lt;&gt;"Ready","",IFERROR(IF(AA286&gt;0,IF(N(Q286)&gt;0,IF(ABS(AD286-ROUND(AD286,0))&lt;=MIN(8.881784197001252E-16*AD286,1E-9),ROUND(AD286,0),ROUNDUP(AD286,0))*Q286,MAX(AA286,N(P286))),0),""))</f>
        <v/>
      </c>
      <c r="AC286" s="8">
        <f>IF(R286&lt;&gt;"Ready","",IFERROR(Y286+AB286,""))</f>
        <v/>
      </c>
      <c r="AD286" s="8">
        <f>IF(R286&lt;&gt;"Ready","",IFERROR(IF(N(Q286)&gt;0,MAX(AA286,N(P286))/Q286,""),""))</f>
        <v/>
      </c>
    </row>
    <row r="287">
      <c r="A287" s="6" t="n"/>
      <c r="B287" s="7" t="n"/>
      <c r="C287" s="7" t="n"/>
      <c r="D287" s="7" t="n"/>
      <c r="E287" s="7" t="n"/>
      <c r="F287" s="7" t="n"/>
      <c r="G287" s="7" t="n"/>
      <c r="H287" s="7" t="n"/>
      <c r="I287" s="7" t="n"/>
      <c r="J287" s="7" t="n"/>
      <c r="K287" s="7" t="n"/>
      <c r="L287" s="7" t="n"/>
      <c r="M287" s="7" t="n"/>
      <c r="N287" s="7" t="n"/>
      <c r="O287" s="7" t="n"/>
      <c r="P287" s="7" t="n"/>
      <c r="Q287" s="7" t="n"/>
      <c r="R287" s="8">
        <f>IF(COUNTA(A287:Q287)=0,"",IF(TRIM(A287&amp;"")="","Item required",IFERROR(IF(NOT(AND(COUNT(B287:C287,M287)=3,MIN(B287:C287,M287)&gt;=0,COUNT(N287:Q287)=COUNTA(N287:Q287),MIN(N287:Q287)&gt;=0)),"Enter nonnegative numbers for demand, days and stock",IF(NOT(OR(AND(D287="Entered",COUNT(E287)=1,E287&gt;=0,COUNTA(F287:G287)=0),AND(D287="Statistical",E287="",COUNT(F287:G287)=2,F287&gt;=0,G287&gt;=50,G287&lt;=99.9))),"Choose entered safety OR sigma and service (50-99.9%)",IF(NOT(OR(AND(H287="Entered",COUNT(I287)=1,I287&gt;=0,COUNTA(J287:L287)=0),AND(H287="EOQ",I287="",L287="",COUNT(J287:K287)=2,MIN(J287:K287)&gt;0),AND(H287="Review",COUNT(L287)=1,L287&gt;=0,COUNTA(I287:K287)=0))),"Choose one quantity basis; EOQ costs must be positive",IF(IF(H287="EOQ",IF(B287=0,TRUE,SQRT(2*(B287*365)*J287/K287)&gt;0),TRUE),"Ready","Calculated EOQ outside numeric range; rescale")))),"Check inputs / numeric range")))</f>
        <v/>
      </c>
      <c r="S287" s="8">
        <f>IF(R287&lt;&gt;"Ready","",IFERROR(IF(D287="Statistical",IF(G287=50,0,MAX(0,_xlfn.NORM.S.INV(G287/100))),""),""))</f>
        <v/>
      </c>
      <c r="T287" s="8">
        <f>IF(R287&lt;&gt;"Ready","",IFERROR(IF(D287="Entered",E287,S287*F287*SQRT(C287)),""))</f>
        <v/>
      </c>
      <c r="U287" s="8">
        <f>IF(R287&lt;&gt;"Ready","",IFERROR(B287*365,""))</f>
        <v/>
      </c>
      <c r="V287" s="8">
        <f>IF(R287&lt;&gt;"Ready","",IFERROR(IF(H287="Entered",I287,IF(H287="Review",B287*L287,IF(U287=0,0,SQRT(2*U287*J287/K287)))),""))</f>
        <v/>
      </c>
      <c r="W287" s="8">
        <f>IF(R287&lt;&gt;"Ready","",IFERROR(B287*C287+T287,""))</f>
        <v/>
      </c>
      <c r="X287" s="8">
        <f>IF(R287&lt;&gt;"Ready","",IFERROR(W287+V287,""))</f>
        <v/>
      </c>
      <c r="Y287" s="8">
        <f>IF(R287&lt;&gt;"Ready","",IFERROR(M287+N(N287)-N(O287),""))</f>
        <v/>
      </c>
      <c r="Z287" s="8">
        <f>IF(R287&lt;&gt;"Ready","",IFERROR(IF(OR(Y287&lt;=W287,Y287-W287&lt;=MIN(8.881784197001252E-16*MAX(ABS(Y287),ABS(W287)),1E-9)),"Yes","No"),""))</f>
        <v/>
      </c>
      <c r="AA287" s="8">
        <f>IF(R287&lt;&gt;"Ready","",IFERROR(IF(AND(Z287="Yes",NOT(OR(X287&lt;=Y287,X287-Y287&lt;=MIN(8.881784197001252E-16*MAX(ABS(X287),ABS(Y287)),1E-9)))),MAX(0,X287-Y287),0),""))</f>
        <v/>
      </c>
      <c r="AB287" s="8">
        <f>IF(R287&lt;&gt;"Ready","",IFERROR(IF(AA287&gt;0,IF(N(Q287)&gt;0,IF(ABS(AD287-ROUND(AD287,0))&lt;=MIN(8.881784197001252E-16*AD287,1E-9),ROUND(AD287,0),ROUNDUP(AD287,0))*Q287,MAX(AA287,N(P287))),0),""))</f>
        <v/>
      </c>
      <c r="AC287" s="8">
        <f>IF(R287&lt;&gt;"Ready","",IFERROR(Y287+AB287,""))</f>
        <v/>
      </c>
      <c r="AD287" s="8">
        <f>IF(R287&lt;&gt;"Ready","",IFERROR(IF(N(Q287)&gt;0,MAX(AA287,N(P287))/Q287,""),""))</f>
        <v/>
      </c>
    </row>
    <row r="288">
      <c r="A288" s="6" t="n"/>
      <c r="B288" s="7" t="n"/>
      <c r="C288" s="7" t="n"/>
      <c r="D288" s="7" t="n"/>
      <c r="E288" s="7" t="n"/>
      <c r="F288" s="7" t="n"/>
      <c r="G288" s="7" t="n"/>
      <c r="H288" s="7" t="n"/>
      <c r="I288" s="7" t="n"/>
      <c r="J288" s="7" t="n"/>
      <c r="K288" s="7" t="n"/>
      <c r="L288" s="7" t="n"/>
      <c r="M288" s="7" t="n"/>
      <c r="N288" s="7" t="n"/>
      <c r="O288" s="7" t="n"/>
      <c r="P288" s="7" t="n"/>
      <c r="Q288" s="7" t="n"/>
      <c r="R288" s="8">
        <f>IF(COUNTA(A288:Q288)=0,"",IF(TRIM(A288&amp;"")="","Item required",IFERROR(IF(NOT(AND(COUNT(B288:C288,M288)=3,MIN(B288:C288,M288)&gt;=0,COUNT(N288:Q288)=COUNTA(N288:Q288),MIN(N288:Q288)&gt;=0)),"Enter nonnegative numbers for demand, days and stock",IF(NOT(OR(AND(D288="Entered",COUNT(E288)=1,E288&gt;=0,COUNTA(F288:G288)=0),AND(D288="Statistical",E288="",COUNT(F288:G288)=2,F288&gt;=0,G288&gt;=50,G288&lt;=99.9))),"Choose entered safety OR sigma and service (50-99.9%)",IF(NOT(OR(AND(H288="Entered",COUNT(I288)=1,I288&gt;=0,COUNTA(J288:L288)=0),AND(H288="EOQ",I288="",L288="",COUNT(J288:K288)=2,MIN(J288:K288)&gt;0),AND(H288="Review",COUNT(L288)=1,L288&gt;=0,COUNTA(I288:K288)=0))),"Choose one quantity basis; EOQ costs must be positive",IF(IF(H288="EOQ",IF(B288=0,TRUE,SQRT(2*(B288*365)*J288/K288)&gt;0),TRUE),"Ready","Calculated EOQ outside numeric range; rescale")))),"Check inputs / numeric range")))</f>
        <v/>
      </c>
      <c r="S288" s="8">
        <f>IF(R288&lt;&gt;"Ready","",IFERROR(IF(D288="Statistical",IF(G288=50,0,MAX(0,_xlfn.NORM.S.INV(G288/100))),""),""))</f>
        <v/>
      </c>
      <c r="T288" s="8">
        <f>IF(R288&lt;&gt;"Ready","",IFERROR(IF(D288="Entered",E288,S288*F288*SQRT(C288)),""))</f>
        <v/>
      </c>
      <c r="U288" s="8">
        <f>IF(R288&lt;&gt;"Ready","",IFERROR(B288*365,""))</f>
        <v/>
      </c>
      <c r="V288" s="8">
        <f>IF(R288&lt;&gt;"Ready","",IFERROR(IF(H288="Entered",I288,IF(H288="Review",B288*L288,IF(U288=0,0,SQRT(2*U288*J288/K288)))),""))</f>
        <v/>
      </c>
      <c r="W288" s="8">
        <f>IF(R288&lt;&gt;"Ready","",IFERROR(B288*C288+T288,""))</f>
        <v/>
      </c>
      <c r="X288" s="8">
        <f>IF(R288&lt;&gt;"Ready","",IFERROR(W288+V288,""))</f>
        <v/>
      </c>
      <c r="Y288" s="8">
        <f>IF(R288&lt;&gt;"Ready","",IFERROR(M288+N(N288)-N(O288),""))</f>
        <v/>
      </c>
      <c r="Z288" s="8">
        <f>IF(R288&lt;&gt;"Ready","",IFERROR(IF(OR(Y288&lt;=W288,Y288-W288&lt;=MIN(8.881784197001252E-16*MAX(ABS(Y288),ABS(W288)),1E-9)),"Yes","No"),""))</f>
        <v/>
      </c>
      <c r="AA288" s="8">
        <f>IF(R288&lt;&gt;"Ready","",IFERROR(IF(AND(Z288="Yes",NOT(OR(X288&lt;=Y288,X288-Y288&lt;=MIN(8.881784197001252E-16*MAX(ABS(X288),ABS(Y288)),1E-9)))),MAX(0,X288-Y288),0),""))</f>
        <v/>
      </c>
      <c r="AB288" s="8">
        <f>IF(R288&lt;&gt;"Ready","",IFERROR(IF(AA288&gt;0,IF(N(Q288)&gt;0,IF(ABS(AD288-ROUND(AD288,0))&lt;=MIN(8.881784197001252E-16*AD288,1E-9),ROUND(AD288,0),ROUNDUP(AD288,0))*Q288,MAX(AA288,N(P288))),0),""))</f>
        <v/>
      </c>
      <c r="AC288" s="8">
        <f>IF(R288&lt;&gt;"Ready","",IFERROR(Y288+AB288,""))</f>
        <v/>
      </c>
      <c r="AD288" s="8">
        <f>IF(R288&lt;&gt;"Ready","",IFERROR(IF(N(Q288)&gt;0,MAX(AA288,N(P288))/Q288,""),""))</f>
        <v/>
      </c>
    </row>
    <row r="289">
      <c r="A289" s="6" t="n"/>
      <c r="B289" s="7" t="n"/>
      <c r="C289" s="7" t="n"/>
      <c r="D289" s="7" t="n"/>
      <c r="E289" s="7" t="n"/>
      <c r="F289" s="7" t="n"/>
      <c r="G289" s="7" t="n"/>
      <c r="H289" s="7" t="n"/>
      <c r="I289" s="7" t="n"/>
      <c r="J289" s="7" t="n"/>
      <c r="K289" s="7" t="n"/>
      <c r="L289" s="7" t="n"/>
      <c r="M289" s="7" t="n"/>
      <c r="N289" s="7" t="n"/>
      <c r="O289" s="7" t="n"/>
      <c r="P289" s="7" t="n"/>
      <c r="Q289" s="7" t="n"/>
      <c r="R289" s="8">
        <f>IF(COUNTA(A289:Q289)=0,"",IF(TRIM(A289&amp;"")="","Item required",IFERROR(IF(NOT(AND(COUNT(B289:C289,M289)=3,MIN(B289:C289,M289)&gt;=0,COUNT(N289:Q289)=COUNTA(N289:Q289),MIN(N289:Q289)&gt;=0)),"Enter nonnegative numbers for demand, days and stock",IF(NOT(OR(AND(D289="Entered",COUNT(E289)=1,E289&gt;=0,COUNTA(F289:G289)=0),AND(D289="Statistical",E289="",COUNT(F289:G289)=2,F289&gt;=0,G289&gt;=50,G289&lt;=99.9))),"Choose entered safety OR sigma and service (50-99.9%)",IF(NOT(OR(AND(H289="Entered",COUNT(I289)=1,I289&gt;=0,COUNTA(J289:L289)=0),AND(H289="EOQ",I289="",L289="",COUNT(J289:K289)=2,MIN(J289:K289)&gt;0),AND(H289="Review",COUNT(L289)=1,L289&gt;=0,COUNTA(I289:K289)=0))),"Choose one quantity basis; EOQ costs must be positive",IF(IF(H289="EOQ",IF(B289=0,TRUE,SQRT(2*(B289*365)*J289/K289)&gt;0),TRUE),"Ready","Calculated EOQ outside numeric range; rescale")))),"Check inputs / numeric range")))</f>
        <v/>
      </c>
      <c r="S289" s="8">
        <f>IF(R289&lt;&gt;"Ready","",IFERROR(IF(D289="Statistical",IF(G289=50,0,MAX(0,_xlfn.NORM.S.INV(G289/100))),""),""))</f>
        <v/>
      </c>
      <c r="T289" s="8">
        <f>IF(R289&lt;&gt;"Ready","",IFERROR(IF(D289="Entered",E289,S289*F289*SQRT(C289)),""))</f>
        <v/>
      </c>
      <c r="U289" s="8">
        <f>IF(R289&lt;&gt;"Ready","",IFERROR(B289*365,""))</f>
        <v/>
      </c>
      <c r="V289" s="8">
        <f>IF(R289&lt;&gt;"Ready","",IFERROR(IF(H289="Entered",I289,IF(H289="Review",B289*L289,IF(U289=0,0,SQRT(2*U289*J289/K289)))),""))</f>
        <v/>
      </c>
      <c r="W289" s="8">
        <f>IF(R289&lt;&gt;"Ready","",IFERROR(B289*C289+T289,""))</f>
        <v/>
      </c>
      <c r="X289" s="8">
        <f>IF(R289&lt;&gt;"Ready","",IFERROR(W289+V289,""))</f>
        <v/>
      </c>
      <c r="Y289" s="8">
        <f>IF(R289&lt;&gt;"Ready","",IFERROR(M289+N(N289)-N(O289),""))</f>
        <v/>
      </c>
      <c r="Z289" s="8">
        <f>IF(R289&lt;&gt;"Ready","",IFERROR(IF(OR(Y289&lt;=W289,Y289-W289&lt;=MIN(8.881784197001252E-16*MAX(ABS(Y289),ABS(W289)),1E-9)),"Yes","No"),""))</f>
        <v/>
      </c>
      <c r="AA289" s="8">
        <f>IF(R289&lt;&gt;"Ready","",IFERROR(IF(AND(Z289="Yes",NOT(OR(X289&lt;=Y289,X289-Y289&lt;=MIN(8.881784197001252E-16*MAX(ABS(X289),ABS(Y289)),1E-9)))),MAX(0,X289-Y289),0),""))</f>
        <v/>
      </c>
      <c r="AB289" s="8">
        <f>IF(R289&lt;&gt;"Ready","",IFERROR(IF(AA289&gt;0,IF(N(Q289)&gt;0,IF(ABS(AD289-ROUND(AD289,0))&lt;=MIN(8.881784197001252E-16*AD289,1E-9),ROUND(AD289,0),ROUNDUP(AD289,0))*Q289,MAX(AA289,N(P289))),0),""))</f>
        <v/>
      </c>
      <c r="AC289" s="8">
        <f>IF(R289&lt;&gt;"Ready","",IFERROR(Y289+AB289,""))</f>
        <v/>
      </c>
      <c r="AD289" s="8">
        <f>IF(R289&lt;&gt;"Ready","",IFERROR(IF(N(Q289)&gt;0,MAX(AA289,N(P289))/Q289,""),""))</f>
        <v/>
      </c>
    </row>
    <row r="290">
      <c r="A290" s="6" t="n"/>
      <c r="B290" s="7" t="n"/>
      <c r="C290" s="7" t="n"/>
      <c r="D290" s="7" t="n"/>
      <c r="E290" s="7" t="n"/>
      <c r="F290" s="7" t="n"/>
      <c r="G290" s="7" t="n"/>
      <c r="H290" s="7" t="n"/>
      <c r="I290" s="7" t="n"/>
      <c r="J290" s="7" t="n"/>
      <c r="K290" s="7" t="n"/>
      <c r="L290" s="7" t="n"/>
      <c r="M290" s="7" t="n"/>
      <c r="N290" s="7" t="n"/>
      <c r="O290" s="7" t="n"/>
      <c r="P290" s="7" t="n"/>
      <c r="Q290" s="7" t="n"/>
      <c r="R290" s="8">
        <f>IF(COUNTA(A290:Q290)=0,"",IF(TRIM(A290&amp;"")="","Item required",IFERROR(IF(NOT(AND(COUNT(B290:C290,M290)=3,MIN(B290:C290,M290)&gt;=0,COUNT(N290:Q290)=COUNTA(N290:Q290),MIN(N290:Q290)&gt;=0)),"Enter nonnegative numbers for demand, days and stock",IF(NOT(OR(AND(D290="Entered",COUNT(E290)=1,E290&gt;=0,COUNTA(F290:G290)=0),AND(D290="Statistical",E290="",COUNT(F290:G290)=2,F290&gt;=0,G290&gt;=50,G290&lt;=99.9))),"Choose entered safety OR sigma and service (50-99.9%)",IF(NOT(OR(AND(H290="Entered",COUNT(I290)=1,I290&gt;=0,COUNTA(J290:L290)=0),AND(H290="EOQ",I290="",L290="",COUNT(J290:K290)=2,MIN(J290:K290)&gt;0),AND(H290="Review",COUNT(L290)=1,L290&gt;=0,COUNTA(I290:K290)=0))),"Choose one quantity basis; EOQ costs must be positive",IF(IF(H290="EOQ",IF(B290=0,TRUE,SQRT(2*(B290*365)*J290/K290)&gt;0),TRUE),"Ready","Calculated EOQ outside numeric range; rescale")))),"Check inputs / numeric range")))</f>
        <v/>
      </c>
      <c r="S290" s="8">
        <f>IF(R290&lt;&gt;"Ready","",IFERROR(IF(D290="Statistical",IF(G290=50,0,MAX(0,_xlfn.NORM.S.INV(G290/100))),""),""))</f>
        <v/>
      </c>
      <c r="T290" s="8">
        <f>IF(R290&lt;&gt;"Ready","",IFERROR(IF(D290="Entered",E290,S290*F290*SQRT(C290)),""))</f>
        <v/>
      </c>
      <c r="U290" s="8">
        <f>IF(R290&lt;&gt;"Ready","",IFERROR(B290*365,""))</f>
        <v/>
      </c>
      <c r="V290" s="8">
        <f>IF(R290&lt;&gt;"Ready","",IFERROR(IF(H290="Entered",I290,IF(H290="Review",B290*L290,IF(U290=0,0,SQRT(2*U290*J290/K290)))),""))</f>
        <v/>
      </c>
      <c r="W290" s="8">
        <f>IF(R290&lt;&gt;"Ready","",IFERROR(B290*C290+T290,""))</f>
        <v/>
      </c>
      <c r="X290" s="8">
        <f>IF(R290&lt;&gt;"Ready","",IFERROR(W290+V290,""))</f>
        <v/>
      </c>
      <c r="Y290" s="8">
        <f>IF(R290&lt;&gt;"Ready","",IFERROR(M290+N(N290)-N(O290),""))</f>
        <v/>
      </c>
      <c r="Z290" s="8">
        <f>IF(R290&lt;&gt;"Ready","",IFERROR(IF(OR(Y290&lt;=W290,Y290-W290&lt;=MIN(8.881784197001252E-16*MAX(ABS(Y290),ABS(W290)),1E-9)),"Yes","No"),""))</f>
        <v/>
      </c>
      <c r="AA290" s="8">
        <f>IF(R290&lt;&gt;"Ready","",IFERROR(IF(AND(Z290="Yes",NOT(OR(X290&lt;=Y290,X290-Y290&lt;=MIN(8.881784197001252E-16*MAX(ABS(X290),ABS(Y290)),1E-9)))),MAX(0,X290-Y290),0),""))</f>
        <v/>
      </c>
      <c r="AB290" s="8">
        <f>IF(R290&lt;&gt;"Ready","",IFERROR(IF(AA290&gt;0,IF(N(Q290)&gt;0,IF(ABS(AD290-ROUND(AD290,0))&lt;=MIN(8.881784197001252E-16*AD290,1E-9),ROUND(AD290,0),ROUNDUP(AD290,0))*Q290,MAX(AA290,N(P290))),0),""))</f>
        <v/>
      </c>
      <c r="AC290" s="8">
        <f>IF(R290&lt;&gt;"Ready","",IFERROR(Y290+AB290,""))</f>
        <v/>
      </c>
      <c r="AD290" s="8">
        <f>IF(R290&lt;&gt;"Ready","",IFERROR(IF(N(Q290)&gt;0,MAX(AA290,N(P290))/Q290,""),""))</f>
        <v/>
      </c>
    </row>
    <row r="291">
      <c r="A291" s="6" t="n"/>
      <c r="B291" s="7" t="n"/>
      <c r="C291" s="7" t="n"/>
      <c r="D291" s="7" t="n"/>
      <c r="E291" s="7" t="n"/>
      <c r="F291" s="7" t="n"/>
      <c r="G291" s="7" t="n"/>
      <c r="H291" s="7" t="n"/>
      <c r="I291" s="7" t="n"/>
      <c r="J291" s="7" t="n"/>
      <c r="K291" s="7" t="n"/>
      <c r="L291" s="7" t="n"/>
      <c r="M291" s="7" t="n"/>
      <c r="N291" s="7" t="n"/>
      <c r="O291" s="7" t="n"/>
      <c r="P291" s="7" t="n"/>
      <c r="Q291" s="7" t="n"/>
      <c r="R291" s="8">
        <f>IF(COUNTA(A291:Q291)=0,"",IF(TRIM(A291&amp;"")="","Item required",IFERROR(IF(NOT(AND(COUNT(B291:C291,M291)=3,MIN(B291:C291,M291)&gt;=0,COUNT(N291:Q291)=COUNTA(N291:Q291),MIN(N291:Q291)&gt;=0)),"Enter nonnegative numbers for demand, days and stock",IF(NOT(OR(AND(D291="Entered",COUNT(E291)=1,E291&gt;=0,COUNTA(F291:G291)=0),AND(D291="Statistical",E291="",COUNT(F291:G291)=2,F291&gt;=0,G291&gt;=50,G291&lt;=99.9))),"Choose entered safety OR sigma and service (50-99.9%)",IF(NOT(OR(AND(H291="Entered",COUNT(I291)=1,I291&gt;=0,COUNTA(J291:L291)=0),AND(H291="EOQ",I291="",L291="",COUNT(J291:K291)=2,MIN(J291:K291)&gt;0),AND(H291="Review",COUNT(L291)=1,L291&gt;=0,COUNTA(I291:K291)=0))),"Choose one quantity basis; EOQ costs must be positive",IF(IF(H291="EOQ",IF(B291=0,TRUE,SQRT(2*(B291*365)*J291/K291)&gt;0),TRUE),"Ready","Calculated EOQ outside numeric range; rescale")))),"Check inputs / numeric range")))</f>
        <v/>
      </c>
      <c r="S291" s="8">
        <f>IF(R291&lt;&gt;"Ready","",IFERROR(IF(D291="Statistical",IF(G291=50,0,MAX(0,_xlfn.NORM.S.INV(G291/100))),""),""))</f>
        <v/>
      </c>
      <c r="T291" s="8">
        <f>IF(R291&lt;&gt;"Ready","",IFERROR(IF(D291="Entered",E291,S291*F291*SQRT(C291)),""))</f>
        <v/>
      </c>
      <c r="U291" s="8">
        <f>IF(R291&lt;&gt;"Ready","",IFERROR(B291*365,""))</f>
        <v/>
      </c>
      <c r="V291" s="8">
        <f>IF(R291&lt;&gt;"Ready","",IFERROR(IF(H291="Entered",I291,IF(H291="Review",B291*L291,IF(U291=0,0,SQRT(2*U291*J291/K291)))),""))</f>
        <v/>
      </c>
      <c r="W291" s="8">
        <f>IF(R291&lt;&gt;"Ready","",IFERROR(B291*C291+T291,""))</f>
        <v/>
      </c>
      <c r="X291" s="8">
        <f>IF(R291&lt;&gt;"Ready","",IFERROR(W291+V291,""))</f>
        <v/>
      </c>
      <c r="Y291" s="8">
        <f>IF(R291&lt;&gt;"Ready","",IFERROR(M291+N(N291)-N(O291),""))</f>
        <v/>
      </c>
      <c r="Z291" s="8">
        <f>IF(R291&lt;&gt;"Ready","",IFERROR(IF(OR(Y291&lt;=W291,Y291-W291&lt;=MIN(8.881784197001252E-16*MAX(ABS(Y291),ABS(W291)),1E-9)),"Yes","No"),""))</f>
        <v/>
      </c>
      <c r="AA291" s="8">
        <f>IF(R291&lt;&gt;"Ready","",IFERROR(IF(AND(Z291="Yes",NOT(OR(X291&lt;=Y291,X291-Y291&lt;=MIN(8.881784197001252E-16*MAX(ABS(X291),ABS(Y291)),1E-9)))),MAX(0,X291-Y291),0),""))</f>
        <v/>
      </c>
      <c r="AB291" s="8">
        <f>IF(R291&lt;&gt;"Ready","",IFERROR(IF(AA291&gt;0,IF(N(Q291)&gt;0,IF(ABS(AD291-ROUND(AD291,0))&lt;=MIN(8.881784197001252E-16*AD291,1E-9),ROUND(AD291,0),ROUNDUP(AD291,0))*Q291,MAX(AA291,N(P291))),0),""))</f>
        <v/>
      </c>
      <c r="AC291" s="8">
        <f>IF(R291&lt;&gt;"Ready","",IFERROR(Y291+AB291,""))</f>
        <v/>
      </c>
      <c r="AD291" s="8">
        <f>IF(R291&lt;&gt;"Ready","",IFERROR(IF(N(Q291)&gt;0,MAX(AA291,N(P291))/Q291,""),""))</f>
        <v/>
      </c>
    </row>
    <row r="292">
      <c r="A292" s="6" t="n"/>
      <c r="B292" s="7" t="n"/>
      <c r="C292" s="7" t="n"/>
      <c r="D292" s="7" t="n"/>
      <c r="E292" s="7" t="n"/>
      <c r="F292" s="7" t="n"/>
      <c r="G292" s="7" t="n"/>
      <c r="H292" s="7" t="n"/>
      <c r="I292" s="7" t="n"/>
      <c r="J292" s="7" t="n"/>
      <c r="K292" s="7" t="n"/>
      <c r="L292" s="7" t="n"/>
      <c r="M292" s="7" t="n"/>
      <c r="N292" s="7" t="n"/>
      <c r="O292" s="7" t="n"/>
      <c r="P292" s="7" t="n"/>
      <c r="Q292" s="7" t="n"/>
      <c r="R292" s="8">
        <f>IF(COUNTA(A292:Q292)=0,"",IF(TRIM(A292&amp;"")="","Item required",IFERROR(IF(NOT(AND(COUNT(B292:C292,M292)=3,MIN(B292:C292,M292)&gt;=0,COUNT(N292:Q292)=COUNTA(N292:Q292),MIN(N292:Q292)&gt;=0)),"Enter nonnegative numbers for demand, days and stock",IF(NOT(OR(AND(D292="Entered",COUNT(E292)=1,E292&gt;=0,COUNTA(F292:G292)=0),AND(D292="Statistical",E292="",COUNT(F292:G292)=2,F292&gt;=0,G292&gt;=50,G292&lt;=99.9))),"Choose entered safety OR sigma and service (50-99.9%)",IF(NOT(OR(AND(H292="Entered",COUNT(I292)=1,I292&gt;=0,COUNTA(J292:L292)=0),AND(H292="EOQ",I292="",L292="",COUNT(J292:K292)=2,MIN(J292:K292)&gt;0),AND(H292="Review",COUNT(L292)=1,L292&gt;=0,COUNTA(I292:K292)=0))),"Choose one quantity basis; EOQ costs must be positive",IF(IF(H292="EOQ",IF(B292=0,TRUE,SQRT(2*(B292*365)*J292/K292)&gt;0),TRUE),"Ready","Calculated EOQ outside numeric range; rescale")))),"Check inputs / numeric range")))</f>
        <v/>
      </c>
      <c r="S292" s="8">
        <f>IF(R292&lt;&gt;"Ready","",IFERROR(IF(D292="Statistical",IF(G292=50,0,MAX(0,_xlfn.NORM.S.INV(G292/100))),""),""))</f>
        <v/>
      </c>
      <c r="T292" s="8">
        <f>IF(R292&lt;&gt;"Ready","",IFERROR(IF(D292="Entered",E292,S292*F292*SQRT(C292)),""))</f>
        <v/>
      </c>
      <c r="U292" s="8">
        <f>IF(R292&lt;&gt;"Ready","",IFERROR(B292*365,""))</f>
        <v/>
      </c>
      <c r="V292" s="8">
        <f>IF(R292&lt;&gt;"Ready","",IFERROR(IF(H292="Entered",I292,IF(H292="Review",B292*L292,IF(U292=0,0,SQRT(2*U292*J292/K292)))),""))</f>
        <v/>
      </c>
      <c r="W292" s="8">
        <f>IF(R292&lt;&gt;"Ready","",IFERROR(B292*C292+T292,""))</f>
        <v/>
      </c>
      <c r="X292" s="8">
        <f>IF(R292&lt;&gt;"Ready","",IFERROR(W292+V292,""))</f>
        <v/>
      </c>
      <c r="Y292" s="8">
        <f>IF(R292&lt;&gt;"Ready","",IFERROR(M292+N(N292)-N(O292),""))</f>
        <v/>
      </c>
      <c r="Z292" s="8">
        <f>IF(R292&lt;&gt;"Ready","",IFERROR(IF(OR(Y292&lt;=W292,Y292-W292&lt;=MIN(8.881784197001252E-16*MAX(ABS(Y292),ABS(W292)),1E-9)),"Yes","No"),""))</f>
        <v/>
      </c>
      <c r="AA292" s="8">
        <f>IF(R292&lt;&gt;"Ready","",IFERROR(IF(AND(Z292="Yes",NOT(OR(X292&lt;=Y292,X292-Y292&lt;=MIN(8.881784197001252E-16*MAX(ABS(X292),ABS(Y292)),1E-9)))),MAX(0,X292-Y292),0),""))</f>
        <v/>
      </c>
      <c r="AB292" s="8">
        <f>IF(R292&lt;&gt;"Ready","",IFERROR(IF(AA292&gt;0,IF(N(Q292)&gt;0,IF(ABS(AD292-ROUND(AD292,0))&lt;=MIN(8.881784197001252E-16*AD292,1E-9),ROUND(AD292,0),ROUNDUP(AD292,0))*Q292,MAX(AA292,N(P292))),0),""))</f>
        <v/>
      </c>
      <c r="AC292" s="8">
        <f>IF(R292&lt;&gt;"Ready","",IFERROR(Y292+AB292,""))</f>
        <v/>
      </c>
      <c r="AD292" s="8">
        <f>IF(R292&lt;&gt;"Ready","",IFERROR(IF(N(Q292)&gt;0,MAX(AA292,N(P292))/Q292,""),""))</f>
        <v/>
      </c>
    </row>
    <row r="293">
      <c r="A293" s="6" t="n"/>
      <c r="B293" s="7" t="n"/>
      <c r="C293" s="7" t="n"/>
      <c r="D293" s="7" t="n"/>
      <c r="E293" s="7" t="n"/>
      <c r="F293" s="7" t="n"/>
      <c r="G293" s="7" t="n"/>
      <c r="H293" s="7" t="n"/>
      <c r="I293" s="7" t="n"/>
      <c r="J293" s="7" t="n"/>
      <c r="K293" s="7" t="n"/>
      <c r="L293" s="7" t="n"/>
      <c r="M293" s="7" t="n"/>
      <c r="N293" s="7" t="n"/>
      <c r="O293" s="7" t="n"/>
      <c r="P293" s="7" t="n"/>
      <c r="Q293" s="7" t="n"/>
      <c r="R293" s="8">
        <f>IF(COUNTA(A293:Q293)=0,"",IF(TRIM(A293&amp;"")="","Item required",IFERROR(IF(NOT(AND(COUNT(B293:C293,M293)=3,MIN(B293:C293,M293)&gt;=0,COUNT(N293:Q293)=COUNTA(N293:Q293),MIN(N293:Q293)&gt;=0)),"Enter nonnegative numbers for demand, days and stock",IF(NOT(OR(AND(D293="Entered",COUNT(E293)=1,E293&gt;=0,COUNTA(F293:G293)=0),AND(D293="Statistical",E293="",COUNT(F293:G293)=2,F293&gt;=0,G293&gt;=50,G293&lt;=99.9))),"Choose entered safety OR sigma and service (50-99.9%)",IF(NOT(OR(AND(H293="Entered",COUNT(I293)=1,I293&gt;=0,COUNTA(J293:L293)=0),AND(H293="EOQ",I293="",L293="",COUNT(J293:K293)=2,MIN(J293:K293)&gt;0),AND(H293="Review",COUNT(L293)=1,L293&gt;=0,COUNTA(I293:K293)=0))),"Choose one quantity basis; EOQ costs must be positive",IF(IF(H293="EOQ",IF(B293=0,TRUE,SQRT(2*(B293*365)*J293/K293)&gt;0),TRUE),"Ready","Calculated EOQ outside numeric range; rescale")))),"Check inputs / numeric range")))</f>
        <v/>
      </c>
      <c r="S293" s="8">
        <f>IF(R293&lt;&gt;"Ready","",IFERROR(IF(D293="Statistical",IF(G293=50,0,MAX(0,_xlfn.NORM.S.INV(G293/100))),""),""))</f>
        <v/>
      </c>
      <c r="T293" s="8">
        <f>IF(R293&lt;&gt;"Ready","",IFERROR(IF(D293="Entered",E293,S293*F293*SQRT(C293)),""))</f>
        <v/>
      </c>
      <c r="U293" s="8">
        <f>IF(R293&lt;&gt;"Ready","",IFERROR(B293*365,""))</f>
        <v/>
      </c>
      <c r="V293" s="8">
        <f>IF(R293&lt;&gt;"Ready","",IFERROR(IF(H293="Entered",I293,IF(H293="Review",B293*L293,IF(U293=0,0,SQRT(2*U293*J293/K293)))),""))</f>
        <v/>
      </c>
      <c r="W293" s="8">
        <f>IF(R293&lt;&gt;"Ready","",IFERROR(B293*C293+T293,""))</f>
        <v/>
      </c>
      <c r="X293" s="8">
        <f>IF(R293&lt;&gt;"Ready","",IFERROR(W293+V293,""))</f>
        <v/>
      </c>
      <c r="Y293" s="8">
        <f>IF(R293&lt;&gt;"Ready","",IFERROR(M293+N(N293)-N(O293),""))</f>
        <v/>
      </c>
      <c r="Z293" s="8">
        <f>IF(R293&lt;&gt;"Ready","",IFERROR(IF(OR(Y293&lt;=W293,Y293-W293&lt;=MIN(8.881784197001252E-16*MAX(ABS(Y293),ABS(W293)),1E-9)),"Yes","No"),""))</f>
        <v/>
      </c>
      <c r="AA293" s="8">
        <f>IF(R293&lt;&gt;"Ready","",IFERROR(IF(AND(Z293="Yes",NOT(OR(X293&lt;=Y293,X293-Y293&lt;=MIN(8.881784197001252E-16*MAX(ABS(X293),ABS(Y293)),1E-9)))),MAX(0,X293-Y293),0),""))</f>
        <v/>
      </c>
      <c r="AB293" s="8">
        <f>IF(R293&lt;&gt;"Ready","",IFERROR(IF(AA293&gt;0,IF(N(Q293)&gt;0,IF(ABS(AD293-ROUND(AD293,0))&lt;=MIN(8.881784197001252E-16*AD293,1E-9),ROUND(AD293,0),ROUNDUP(AD293,0))*Q293,MAX(AA293,N(P293))),0),""))</f>
        <v/>
      </c>
      <c r="AC293" s="8">
        <f>IF(R293&lt;&gt;"Ready","",IFERROR(Y293+AB293,""))</f>
        <v/>
      </c>
      <c r="AD293" s="8">
        <f>IF(R293&lt;&gt;"Ready","",IFERROR(IF(N(Q293)&gt;0,MAX(AA293,N(P293))/Q293,""),""))</f>
        <v/>
      </c>
    </row>
    <row r="294">
      <c r="A294" s="6" t="n"/>
      <c r="B294" s="7" t="n"/>
      <c r="C294" s="7" t="n"/>
      <c r="D294" s="7" t="n"/>
      <c r="E294" s="7" t="n"/>
      <c r="F294" s="7" t="n"/>
      <c r="G294" s="7" t="n"/>
      <c r="H294" s="7" t="n"/>
      <c r="I294" s="7" t="n"/>
      <c r="J294" s="7" t="n"/>
      <c r="K294" s="7" t="n"/>
      <c r="L294" s="7" t="n"/>
      <c r="M294" s="7" t="n"/>
      <c r="N294" s="7" t="n"/>
      <c r="O294" s="7" t="n"/>
      <c r="P294" s="7" t="n"/>
      <c r="Q294" s="7" t="n"/>
      <c r="R294" s="8">
        <f>IF(COUNTA(A294:Q294)=0,"",IF(TRIM(A294&amp;"")="","Item required",IFERROR(IF(NOT(AND(COUNT(B294:C294,M294)=3,MIN(B294:C294,M294)&gt;=0,COUNT(N294:Q294)=COUNTA(N294:Q294),MIN(N294:Q294)&gt;=0)),"Enter nonnegative numbers for demand, days and stock",IF(NOT(OR(AND(D294="Entered",COUNT(E294)=1,E294&gt;=0,COUNTA(F294:G294)=0),AND(D294="Statistical",E294="",COUNT(F294:G294)=2,F294&gt;=0,G294&gt;=50,G294&lt;=99.9))),"Choose entered safety OR sigma and service (50-99.9%)",IF(NOT(OR(AND(H294="Entered",COUNT(I294)=1,I294&gt;=0,COUNTA(J294:L294)=0),AND(H294="EOQ",I294="",L294="",COUNT(J294:K294)=2,MIN(J294:K294)&gt;0),AND(H294="Review",COUNT(L294)=1,L294&gt;=0,COUNTA(I294:K294)=0))),"Choose one quantity basis; EOQ costs must be positive",IF(IF(H294="EOQ",IF(B294=0,TRUE,SQRT(2*(B294*365)*J294/K294)&gt;0),TRUE),"Ready","Calculated EOQ outside numeric range; rescale")))),"Check inputs / numeric range")))</f>
        <v/>
      </c>
      <c r="S294" s="8">
        <f>IF(R294&lt;&gt;"Ready","",IFERROR(IF(D294="Statistical",IF(G294=50,0,MAX(0,_xlfn.NORM.S.INV(G294/100))),""),""))</f>
        <v/>
      </c>
      <c r="T294" s="8">
        <f>IF(R294&lt;&gt;"Ready","",IFERROR(IF(D294="Entered",E294,S294*F294*SQRT(C294)),""))</f>
        <v/>
      </c>
      <c r="U294" s="8">
        <f>IF(R294&lt;&gt;"Ready","",IFERROR(B294*365,""))</f>
        <v/>
      </c>
      <c r="V294" s="8">
        <f>IF(R294&lt;&gt;"Ready","",IFERROR(IF(H294="Entered",I294,IF(H294="Review",B294*L294,IF(U294=0,0,SQRT(2*U294*J294/K294)))),""))</f>
        <v/>
      </c>
      <c r="W294" s="8">
        <f>IF(R294&lt;&gt;"Ready","",IFERROR(B294*C294+T294,""))</f>
        <v/>
      </c>
      <c r="X294" s="8">
        <f>IF(R294&lt;&gt;"Ready","",IFERROR(W294+V294,""))</f>
        <v/>
      </c>
      <c r="Y294" s="8">
        <f>IF(R294&lt;&gt;"Ready","",IFERROR(M294+N(N294)-N(O294),""))</f>
        <v/>
      </c>
      <c r="Z294" s="8">
        <f>IF(R294&lt;&gt;"Ready","",IFERROR(IF(OR(Y294&lt;=W294,Y294-W294&lt;=MIN(8.881784197001252E-16*MAX(ABS(Y294),ABS(W294)),1E-9)),"Yes","No"),""))</f>
        <v/>
      </c>
      <c r="AA294" s="8">
        <f>IF(R294&lt;&gt;"Ready","",IFERROR(IF(AND(Z294="Yes",NOT(OR(X294&lt;=Y294,X294-Y294&lt;=MIN(8.881784197001252E-16*MAX(ABS(X294),ABS(Y294)),1E-9)))),MAX(0,X294-Y294),0),""))</f>
        <v/>
      </c>
      <c r="AB294" s="8">
        <f>IF(R294&lt;&gt;"Ready","",IFERROR(IF(AA294&gt;0,IF(N(Q294)&gt;0,IF(ABS(AD294-ROUND(AD294,0))&lt;=MIN(8.881784197001252E-16*AD294,1E-9),ROUND(AD294,0),ROUNDUP(AD294,0))*Q294,MAX(AA294,N(P294))),0),""))</f>
        <v/>
      </c>
      <c r="AC294" s="8">
        <f>IF(R294&lt;&gt;"Ready","",IFERROR(Y294+AB294,""))</f>
        <v/>
      </c>
      <c r="AD294" s="8">
        <f>IF(R294&lt;&gt;"Ready","",IFERROR(IF(N(Q294)&gt;0,MAX(AA294,N(P294))/Q294,""),""))</f>
        <v/>
      </c>
    </row>
    <row r="295">
      <c r="A295" s="6" t="n"/>
      <c r="B295" s="7" t="n"/>
      <c r="C295" s="7" t="n"/>
      <c r="D295" s="7" t="n"/>
      <c r="E295" s="7" t="n"/>
      <c r="F295" s="7" t="n"/>
      <c r="G295" s="7" t="n"/>
      <c r="H295" s="7" t="n"/>
      <c r="I295" s="7" t="n"/>
      <c r="J295" s="7" t="n"/>
      <c r="K295" s="7" t="n"/>
      <c r="L295" s="7" t="n"/>
      <c r="M295" s="7" t="n"/>
      <c r="N295" s="7" t="n"/>
      <c r="O295" s="7" t="n"/>
      <c r="P295" s="7" t="n"/>
      <c r="Q295" s="7" t="n"/>
      <c r="R295" s="8">
        <f>IF(COUNTA(A295:Q295)=0,"",IF(TRIM(A295&amp;"")="","Item required",IFERROR(IF(NOT(AND(COUNT(B295:C295,M295)=3,MIN(B295:C295,M295)&gt;=0,COUNT(N295:Q295)=COUNTA(N295:Q295),MIN(N295:Q295)&gt;=0)),"Enter nonnegative numbers for demand, days and stock",IF(NOT(OR(AND(D295="Entered",COUNT(E295)=1,E295&gt;=0,COUNTA(F295:G295)=0),AND(D295="Statistical",E295="",COUNT(F295:G295)=2,F295&gt;=0,G295&gt;=50,G295&lt;=99.9))),"Choose entered safety OR sigma and service (50-99.9%)",IF(NOT(OR(AND(H295="Entered",COUNT(I295)=1,I295&gt;=0,COUNTA(J295:L295)=0),AND(H295="EOQ",I295="",L295="",COUNT(J295:K295)=2,MIN(J295:K295)&gt;0),AND(H295="Review",COUNT(L295)=1,L295&gt;=0,COUNTA(I295:K295)=0))),"Choose one quantity basis; EOQ costs must be positive",IF(IF(H295="EOQ",IF(B295=0,TRUE,SQRT(2*(B295*365)*J295/K295)&gt;0),TRUE),"Ready","Calculated EOQ outside numeric range; rescale")))),"Check inputs / numeric range")))</f>
        <v/>
      </c>
      <c r="S295" s="8">
        <f>IF(R295&lt;&gt;"Ready","",IFERROR(IF(D295="Statistical",IF(G295=50,0,MAX(0,_xlfn.NORM.S.INV(G295/100))),""),""))</f>
        <v/>
      </c>
      <c r="T295" s="8">
        <f>IF(R295&lt;&gt;"Ready","",IFERROR(IF(D295="Entered",E295,S295*F295*SQRT(C295)),""))</f>
        <v/>
      </c>
      <c r="U295" s="8">
        <f>IF(R295&lt;&gt;"Ready","",IFERROR(B295*365,""))</f>
        <v/>
      </c>
      <c r="V295" s="8">
        <f>IF(R295&lt;&gt;"Ready","",IFERROR(IF(H295="Entered",I295,IF(H295="Review",B295*L295,IF(U295=0,0,SQRT(2*U295*J295/K295)))),""))</f>
        <v/>
      </c>
      <c r="W295" s="8">
        <f>IF(R295&lt;&gt;"Ready","",IFERROR(B295*C295+T295,""))</f>
        <v/>
      </c>
      <c r="X295" s="8">
        <f>IF(R295&lt;&gt;"Ready","",IFERROR(W295+V295,""))</f>
        <v/>
      </c>
      <c r="Y295" s="8">
        <f>IF(R295&lt;&gt;"Ready","",IFERROR(M295+N(N295)-N(O295),""))</f>
        <v/>
      </c>
      <c r="Z295" s="8">
        <f>IF(R295&lt;&gt;"Ready","",IFERROR(IF(OR(Y295&lt;=W295,Y295-W295&lt;=MIN(8.881784197001252E-16*MAX(ABS(Y295),ABS(W295)),1E-9)),"Yes","No"),""))</f>
        <v/>
      </c>
      <c r="AA295" s="8">
        <f>IF(R295&lt;&gt;"Ready","",IFERROR(IF(AND(Z295="Yes",NOT(OR(X295&lt;=Y295,X295-Y295&lt;=MIN(8.881784197001252E-16*MAX(ABS(X295),ABS(Y295)),1E-9)))),MAX(0,X295-Y295),0),""))</f>
        <v/>
      </c>
      <c r="AB295" s="8">
        <f>IF(R295&lt;&gt;"Ready","",IFERROR(IF(AA295&gt;0,IF(N(Q295)&gt;0,IF(ABS(AD295-ROUND(AD295,0))&lt;=MIN(8.881784197001252E-16*AD295,1E-9),ROUND(AD295,0),ROUNDUP(AD295,0))*Q295,MAX(AA295,N(P295))),0),""))</f>
        <v/>
      </c>
      <c r="AC295" s="8">
        <f>IF(R295&lt;&gt;"Ready","",IFERROR(Y295+AB295,""))</f>
        <v/>
      </c>
      <c r="AD295" s="8">
        <f>IF(R295&lt;&gt;"Ready","",IFERROR(IF(N(Q295)&gt;0,MAX(AA295,N(P295))/Q295,""),""))</f>
        <v/>
      </c>
    </row>
    <row r="296">
      <c r="A296" s="6" t="n"/>
      <c r="B296" s="7" t="n"/>
      <c r="C296" s="7" t="n"/>
      <c r="D296" s="7" t="n"/>
      <c r="E296" s="7" t="n"/>
      <c r="F296" s="7" t="n"/>
      <c r="G296" s="7" t="n"/>
      <c r="H296" s="7" t="n"/>
      <c r="I296" s="7" t="n"/>
      <c r="J296" s="7" t="n"/>
      <c r="K296" s="7" t="n"/>
      <c r="L296" s="7" t="n"/>
      <c r="M296" s="7" t="n"/>
      <c r="N296" s="7" t="n"/>
      <c r="O296" s="7" t="n"/>
      <c r="P296" s="7" t="n"/>
      <c r="Q296" s="7" t="n"/>
      <c r="R296" s="8">
        <f>IF(COUNTA(A296:Q296)=0,"",IF(TRIM(A296&amp;"")="","Item required",IFERROR(IF(NOT(AND(COUNT(B296:C296,M296)=3,MIN(B296:C296,M296)&gt;=0,COUNT(N296:Q296)=COUNTA(N296:Q296),MIN(N296:Q296)&gt;=0)),"Enter nonnegative numbers for demand, days and stock",IF(NOT(OR(AND(D296="Entered",COUNT(E296)=1,E296&gt;=0,COUNTA(F296:G296)=0),AND(D296="Statistical",E296="",COUNT(F296:G296)=2,F296&gt;=0,G296&gt;=50,G296&lt;=99.9))),"Choose entered safety OR sigma and service (50-99.9%)",IF(NOT(OR(AND(H296="Entered",COUNT(I296)=1,I296&gt;=0,COUNTA(J296:L296)=0),AND(H296="EOQ",I296="",L296="",COUNT(J296:K296)=2,MIN(J296:K296)&gt;0),AND(H296="Review",COUNT(L296)=1,L296&gt;=0,COUNTA(I296:K296)=0))),"Choose one quantity basis; EOQ costs must be positive",IF(IF(H296="EOQ",IF(B296=0,TRUE,SQRT(2*(B296*365)*J296/K296)&gt;0),TRUE),"Ready","Calculated EOQ outside numeric range; rescale")))),"Check inputs / numeric range")))</f>
        <v/>
      </c>
      <c r="S296" s="8">
        <f>IF(R296&lt;&gt;"Ready","",IFERROR(IF(D296="Statistical",IF(G296=50,0,MAX(0,_xlfn.NORM.S.INV(G296/100))),""),""))</f>
        <v/>
      </c>
      <c r="T296" s="8">
        <f>IF(R296&lt;&gt;"Ready","",IFERROR(IF(D296="Entered",E296,S296*F296*SQRT(C296)),""))</f>
        <v/>
      </c>
      <c r="U296" s="8">
        <f>IF(R296&lt;&gt;"Ready","",IFERROR(B296*365,""))</f>
        <v/>
      </c>
      <c r="V296" s="8">
        <f>IF(R296&lt;&gt;"Ready","",IFERROR(IF(H296="Entered",I296,IF(H296="Review",B296*L296,IF(U296=0,0,SQRT(2*U296*J296/K296)))),""))</f>
        <v/>
      </c>
      <c r="W296" s="8">
        <f>IF(R296&lt;&gt;"Ready","",IFERROR(B296*C296+T296,""))</f>
        <v/>
      </c>
      <c r="X296" s="8">
        <f>IF(R296&lt;&gt;"Ready","",IFERROR(W296+V296,""))</f>
        <v/>
      </c>
      <c r="Y296" s="8">
        <f>IF(R296&lt;&gt;"Ready","",IFERROR(M296+N(N296)-N(O296),""))</f>
        <v/>
      </c>
      <c r="Z296" s="8">
        <f>IF(R296&lt;&gt;"Ready","",IFERROR(IF(OR(Y296&lt;=W296,Y296-W296&lt;=MIN(8.881784197001252E-16*MAX(ABS(Y296),ABS(W296)),1E-9)),"Yes","No"),""))</f>
        <v/>
      </c>
      <c r="AA296" s="8">
        <f>IF(R296&lt;&gt;"Ready","",IFERROR(IF(AND(Z296="Yes",NOT(OR(X296&lt;=Y296,X296-Y296&lt;=MIN(8.881784197001252E-16*MAX(ABS(X296),ABS(Y296)),1E-9)))),MAX(0,X296-Y296),0),""))</f>
        <v/>
      </c>
      <c r="AB296" s="8">
        <f>IF(R296&lt;&gt;"Ready","",IFERROR(IF(AA296&gt;0,IF(N(Q296)&gt;0,IF(ABS(AD296-ROUND(AD296,0))&lt;=MIN(8.881784197001252E-16*AD296,1E-9),ROUND(AD296,0),ROUNDUP(AD296,0))*Q296,MAX(AA296,N(P296))),0),""))</f>
        <v/>
      </c>
      <c r="AC296" s="8">
        <f>IF(R296&lt;&gt;"Ready","",IFERROR(Y296+AB296,""))</f>
        <v/>
      </c>
      <c r="AD296" s="8">
        <f>IF(R296&lt;&gt;"Ready","",IFERROR(IF(N(Q296)&gt;0,MAX(AA296,N(P296))/Q296,""),""))</f>
        <v/>
      </c>
    </row>
    <row r="297">
      <c r="A297" s="6" t="n"/>
      <c r="B297" s="7" t="n"/>
      <c r="C297" s="7" t="n"/>
      <c r="D297" s="7" t="n"/>
      <c r="E297" s="7" t="n"/>
      <c r="F297" s="7" t="n"/>
      <c r="G297" s="7" t="n"/>
      <c r="H297" s="7" t="n"/>
      <c r="I297" s="7" t="n"/>
      <c r="J297" s="7" t="n"/>
      <c r="K297" s="7" t="n"/>
      <c r="L297" s="7" t="n"/>
      <c r="M297" s="7" t="n"/>
      <c r="N297" s="7" t="n"/>
      <c r="O297" s="7" t="n"/>
      <c r="P297" s="7" t="n"/>
      <c r="Q297" s="7" t="n"/>
      <c r="R297" s="8">
        <f>IF(COUNTA(A297:Q297)=0,"",IF(TRIM(A297&amp;"")="","Item required",IFERROR(IF(NOT(AND(COUNT(B297:C297,M297)=3,MIN(B297:C297,M297)&gt;=0,COUNT(N297:Q297)=COUNTA(N297:Q297),MIN(N297:Q297)&gt;=0)),"Enter nonnegative numbers for demand, days and stock",IF(NOT(OR(AND(D297="Entered",COUNT(E297)=1,E297&gt;=0,COUNTA(F297:G297)=0),AND(D297="Statistical",E297="",COUNT(F297:G297)=2,F297&gt;=0,G297&gt;=50,G297&lt;=99.9))),"Choose entered safety OR sigma and service (50-99.9%)",IF(NOT(OR(AND(H297="Entered",COUNT(I297)=1,I297&gt;=0,COUNTA(J297:L297)=0),AND(H297="EOQ",I297="",L297="",COUNT(J297:K297)=2,MIN(J297:K297)&gt;0),AND(H297="Review",COUNT(L297)=1,L297&gt;=0,COUNTA(I297:K297)=0))),"Choose one quantity basis; EOQ costs must be positive",IF(IF(H297="EOQ",IF(B297=0,TRUE,SQRT(2*(B297*365)*J297/K297)&gt;0),TRUE),"Ready","Calculated EOQ outside numeric range; rescale")))),"Check inputs / numeric range")))</f>
        <v/>
      </c>
      <c r="S297" s="8">
        <f>IF(R297&lt;&gt;"Ready","",IFERROR(IF(D297="Statistical",IF(G297=50,0,MAX(0,_xlfn.NORM.S.INV(G297/100))),""),""))</f>
        <v/>
      </c>
      <c r="T297" s="8">
        <f>IF(R297&lt;&gt;"Ready","",IFERROR(IF(D297="Entered",E297,S297*F297*SQRT(C297)),""))</f>
        <v/>
      </c>
      <c r="U297" s="8">
        <f>IF(R297&lt;&gt;"Ready","",IFERROR(B297*365,""))</f>
        <v/>
      </c>
      <c r="V297" s="8">
        <f>IF(R297&lt;&gt;"Ready","",IFERROR(IF(H297="Entered",I297,IF(H297="Review",B297*L297,IF(U297=0,0,SQRT(2*U297*J297/K297)))),""))</f>
        <v/>
      </c>
      <c r="W297" s="8">
        <f>IF(R297&lt;&gt;"Ready","",IFERROR(B297*C297+T297,""))</f>
        <v/>
      </c>
      <c r="X297" s="8">
        <f>IF(R297&lt;&gt;"Ready","",IFERROR(W297+V297,""))</f>
        <v/>
      </c>
      <c r="Y297" s="8">
        <f>IF(R297&lt;&gt;"Ready","",IFERROR(M297+N(N297)-N(O297),""))</f>
        <v/>
      </c>
      <c r="Z297" s="8">
        <f>IF(R297&lt;&gt;"Ready","",IFERROR(IF(OR(Y297&lt;=W297,Y297-W297&lt;=MIN(8.881784197001252E-16*MAX(ABS(Y297),ABS(W297)),1E-9)),"Yes","No"),""))</f>
        <v/>
      </c>
      <c r="AA297" s="8">
        <f>IF(R297&lt;&gt;"Ready","",IFERROR(IF(AND(Z297="Yes",NOT(OR(X297&lt;=Y297,X297-Y297&lt;=MIN(8.881784197001252E-16*MAX(ABS(X297),ABS(Y297)),1E-9)))),MAX(0,X297-Y297),0),""))</f>
        <v/>
      </c>
      <c r="AB297" s="8">
        <f>IF(R297&lt;&gt;"Ready","",IFERROR(IF(AA297&gt;0,IF(N(Q297)&gt;0,IF(ABS(AD297-ROUND(AD297,0))&lt;=MIN(8.881784197001252E-16*AD297,1E-9),ROUND(AD297,0),ROUNDUP(AD297,0))*Q297,MAX(AA297,N(P297))),0),""))</f>
        <v/>
      </c>
      <c r="AC297" s="8">
        <f>IF(R297&lt;&gt;"Ready","",IFERROR(Y297+AB297,""))</f>
        <v/>
      </c>
      <c r="AD297" s="8">
        <f>IF(R297&lt;&gt;"Ready","",IFERROR(IF(N(Q297)&gt;0,MAX(AA297,N(P297))/Q297,""),""))</f>
        <v/>
      </c>
    </row>
    <row r="298">
      <c r="A298" s="6" t="n"/>
      <c r="B298" s="7" t="n"/>
      <c r="C298" s="7" t="n"/>
      <c r="D298" s="7" t="n"/>
      <c r="E298" s="7" t="n"/>
      <c r="F298" s="7" t="n"/>
      <c r="G298" s="7" t="n"/>
      <c r="H298" s="7" t="n"/>
      <c r="I298" s="7" t="n"/>
      <c r="J298" s="7" t="n"/>
      <c r="K298" s="7" t="n"/>
      <c r="L298" s="7" t="n"/>
      <c r="M298" s="7" t="n"/>
      <c r="N298" s="7" t="n"/>
      <c r="O298" s="7" t="n"/>
      <c r="P298" s="7" t="n"/>
      <c r="Q298" s="7" t="n"/>
      <c r="R298" s="8">
        <f>IF(COUNTA(A298:Q298)=0,"",IF(TRIM(A298&amp;"")="","Item required",IFERROR(IF(NOT(AND(COUNT(B298:C298,M298)=3,MIN(B298:C298,M298)&gt;=0,COUNT(N298:Q298)=COUNTA(N298:Q298),MIN(N298:Q298)&gt;=0)),"Enter nonnegative numbers for demand, days and stock",IF(NOT(OR(AND(D298="Entered",COUNT(E298)=1,E298&gt;=0,COUNTA(F298:G298)=0),AND(D298="Statistical",E298="",COUNT(F298:G298)=2,F298&gt;=0,G298&gt;=50,G298&lt;=99.9))),"Choose entered safety OR sigma and service (50-99.9%)",IF(NOT(OR(AND(H298="Entered",COUNT(I298)=1,I298&gt;=0,COUNTA(J298:L298)=0),AND(H298="EOQ",I298="",L298="",COUNT(J298:K298)=2,MIN(J298:K298)&gt;0),AND(H298="Review",COUNT(L298)=1,L298&gt;=0,COUNTA(I298:K298)=0))),"Choose one quantity basis; EOQ costs must be positive",IF(IF(H298="EOQ",IF(B298=0,TRUE,SQRT(2*(B298*365)*J298/K298)&gt;0),TRUE),"Ready","Calculated EOQ outside numeric range; rescale")))),"Check inputs / numeric range")))</f>
        <v/>
      </c>
      <c r="S298" s="8">
        <f>IF(R298&lt;&gt;"Ready","",IFERROR(IF(D298="Statistical",IF(G298=50,0,MAX(0,_xlfn.NORM.S.INV(G298/100))),""),""))</f>
        <v/>
      </c>
      <c r="T298" s="8">
        <f>IF(R298&lt;&gt;"Ready","",IFERROR(IF(D298="Entered",E298,S298*F298*SQRT(C298)),""))</f>
        <v/>
      </c>
      <c r="U298" s="8">
        <f>IF(R298&lt;&gt;"Ready","",IFERROR(B298*365,""))</f>
        <v/>
      </c>
      <c r="V298" s="8">
        <f>IF(R298&lt;&gt;"Ready","",IFERROR(IF(H298="Entered",I298,IF(H298="Review",B298*L298,IF(U298=0,0,SQRT(2*U298*J298/K298)))),""))</f>
        <v/>
      </c>
      <c r="W298" s="8">
        <f>IF(R298&lt;&gt;"Ready","",IFERROR(B298*C298+T298,""))</f>
        <v/>
      </c>
      <c r="X298" s="8">
        <f>IF(R298&lt;&gt;"Ready","",IFERROR(W298+V298,""))</f>
        <v/>
      </c>
      <c r="Y298" s="8">
        <f>IF(R298&lt;&gt;"Ready","",IFERROR(M298+N(N298)-N(O298),""))</f>
        <v/>
      </c>
      <c r="Z298" s="8">
        <f>IF(R298&lt;&gt;"Ready","",IFERROR(IF(OR(Y298&lt;=W298,Y298-W298&lt;=MIN(8.881784197001252E-16*MAX(ABS(Y298),ABS(W298)),1E-9)),"Yes","No"),""))</f>
        <v/>
      </c>
      <c r="AA298" s="8">
        <f>IF(R298&lt;&gt;"Ready","",IFERROR(IF(AND(Z298="Yes",NOT(OR(X298&lt;=Y298,X298-Y298&lt;=MIN(8.881784197001252E-16*MAX(ABS(X298),ABS(Y298)),1E-9)))),MAX(0,X298-Y298),0),""))</f>
        <v/>
      </c>
      <c r="AB298" s="8">
        <f>IF(R298&lt;&gt;"Ready","",IFERROR(IF(AA298&gt;0,IF(N(Q298)&gt;0,IF(ABS(AD298-ROUND(AD298,0))&lt;=MIN(8.881784197001252E-16*AD298,1E-9),ROUND(AD298,0),ROUNDUP(AD298,0))*Q298,MAX(AA298,N(P298))),0),""))</f>
        <v/>
      </c>
      <c r="AC298" s="8">
        <f>IF(R298&lt;&gt;"Ready","",IFERROR(Y298+AB298,""))</f>
        <v/>
      </c>
      <c r="AD298" s="8">
        <f>IF(R298&lt;&gt;"Ready","",IFERROR(IF(N(Q298)&gt;0,MAX(AA298,N(P298))/Q298,""),""))</f>
        <v/>
      </c>
    </row>
    <row r="299">
      <c r="A299" s="6" t="n"/>
      <c r="B299" s="7" t="n"/>
      <c r="C299" s="7" t="n"/>
      <c r="D299" s="7" t="n"/>
      <c r="E299" s="7" t="n"/>
      <c r="F299" s="7" t="n"/>
      <c r="G299" s="7" t="n"/>
      <c r="H299" s="7" t="n"/>
      <c r="I299" s="7" t="n"/>
      <c r="J299" s="7" t="n"/>
      <c r="K299" s="7" t="n"/>
      <c r="L299" s="7" t="n"/>
      <c r="M299" s="7" t="n"/>
      <c r="N299" s="7" t="n"/>
      <c r="O299" s="7" t="n"/>
      <c r="P299" s="7" t="n"/>
      <c r="Q299" s="7" t="n"/>
      <c r="R299" s="8">
        <f>IF(COUNTA(A299:Q299)=0,"",IF(TRIM(A299&amp;"")="","Item required",IFERROR(IF(NOT(AND(COUNT(B299:C299,M299)=3,MIN(B299:C299,M299)&gt;=0,COUNT(N299:Q299)=COUNTA(N299:Q299),MIN(N299:Q299)&gt;=0)),"Enter nonnegative numbers for demand, days and stock",IF(NOT(OR(AND(D299="Entered",COUNT(E299)=1,E299&gt;=0,COUNTA(F299:G299)=0),AND(D299="Statistical",E299="",COUNT(F299:G299)=2,F299&gt;=0,G299&gt;=50,G299&lt;=99.9))),"Choose entered safety OR sigma and service (50-99.9%)",IF(NOT(OR(AND(H299="Entered",COUNT(I299)=1,I299&gt;=0,COUNTA(J299:L299)=0),AND(H299="EOQ",I299="",L299="",COUNT(J299:K299)=2,MIN(J299:K299)&gt;0),AND(H299="Review",COUNT(L299)=1,L299&gt;=0,COUNTA(I299:K299)=0))),"Choose one quantity basis; EOQ costs must be positive",IF(IF(H299="EOQ",IF(B299=0,TRUE,SQRT(2*(B299*365)*J299/K299)&gt;0),TRUE),"Ready","Calculated EOQ outside numeric range; rescale")))),"Check inputs / numeric range")))</f>
        <v/>
      </c>
      <c r="S299" s="8">
        <f>IF(R299&lt;&gt;"Ready","",IFERROR(IF(D299="Statistical",IF(G299=50,0,MAX(0,_xlfn.NORM.S.INV(G299/100))),""),""))</f>
        <v/>
      </c>
      <c r="T299" s="8">
        <f>IF(R299&lt;&gt;"Ready","",IFERROR(IF(D299="Entered",E299,S299*F299*SQRT(C299)),""))</f>
        <v/>
      </c>
      <c r="U299" s="8">
        <f>IF(R299&lt;&gt;"Ready","",IFERROR(B299*365,""))</f>
        <v/>
      </c>
      <c r="V299" s="8">
        <f>IF(R299&lt;&gt;"Ready","",IFERROR(IF(H299="Entered",I299,IF(H299="Review",B299*L299,IF(U299=0,0,SQRT(2*U299*J299/K299)))),""))</f>
        <v/>
      </c>
      <c r="W299" s="8">
        <f>IF(R299&lt;&gt;"Ready","",IFERROR(B299*C299+T299,""))</f>
        <v/>
      </c>
      <c r="X299" s="8">
        <f>IF(R299&lt;&gt;"Ready","",IFERROR(W299+V299,""))</f>
        <v/>
      </c>
      <c r="Y299" s="8">
        <f>IF(R299&lt;&gt;"Ready","",IFERROR(M299+N(N299)-N(O299),""))</f>
        <v/>
      </c>
      <c r="Z299" s="8">
        <f>IF(R299&lt;&gt;"Ready","",IFERROR(IF(OR(Y299&lt;=W299,Y299-W299&lt;=MIN(8.881784197001252E-16*MAX(ABS(Y299),ABS(W299)),1E-9)),"Yes","No"),""))</f>
        <v/>
      </c>
      <c r="AA299" s="8">
        <f>IF(R299&lt;&gt;"Ready","",IFERROR(IF(AND(Z299="Yes",NOT(OR(X299&lt;=Y299,X299-Y299&lt;=MIN(8.881784197001252E-16*MAX(ABS(X299),ABS(Y299)),1E-9)))),MAX(0,X299-Y299),0),""))</f>
        <v/>
      </c>
      <c r="AB299" s="8">
        <f>IF(R299&lt;&gt;"Ready","",IFERROR(IF(AA299&gt;0,IF(N(Q299)&gt;0,IF(ABS(AD299-ROUND(AD299,0))&lt;=MIN(8.881784197001252E-16*AD299,1E-9),ROUND(AD299,0),ROUNDUP(AD299,0))*Q299,MAX(AA299,N(P299))),0),""))</f>
        <v/>
      </c>
      <c r="AC299" s="8">
        <f>IF(R299&lt;&gt;"Ready","",IFERROR(Y299+AB299,""))</f>
        <v/>
      </c>
      <c r="AD299" s="8">
        <f>IF(R299&lt;&gt;"Ready","",IFERROR(IF(N(Q299)&gt;0,MAX(AA299,N(P299))/Q299,""),""))</f>
        <v/>
      </c>
    </row>
    <row r="300">
      <c r="A300" s="6" t="n"/>
      <c r="B300" s="7" t="n"/>
      <c r="C300" s="7" t="n"/>
      <c r="D300" s="7" t="n"/>
      <c r="E300" s="7" t="n"/>
      <c r="F300" s="7" t="n"/>
      <c r="G300" s="7" t="n"/>
      <c r="H300" s="7" t="n"/>
      <c r="I300" s="7" t="n"/>
      <c r="J300" s="7" t="n"/>
      <c r="K300" s="7" t="n"/>
      <c r="L300" s="7" t="n"/>
      <c r="M300" s="7" t="n"/>
      <c r="N300" s="7" t="n"/>
      <c r="O300" s="7" t="n"/>
      <c r="P300" s="7" t="n"/>
      <c r="Q300" s="7" t="n"/>
      <c r="R300" s="8">
        <f>IF(COUNTA(A300:Q300)=0,"",IF(TRIM(A300&amp;"")="","Item required",IFERROR(IF(NOT(AND(COUNT(B300:C300,M300)=3,MIN(B300:C300,M300)&gt;=0,COUNT(N300:Q300)=COUNTA(N300:Q300),MIN(N300:Q300)&gt;=0)),"Enter nonnegative numbers for demand, days and stock",IF(NOT(OR(AND(D300="Entered",COUNT(E300)=1,E300&gt;=0,COUNTA(F300:G300)=0),AND(D300="Statistical",E300="",COUNT(F300:G300)=2,F300&gt;=0,G300&gt;=50,G300&lt;=99.9))),"Choose entered safety OR sigma and service (50-99.9%)",IF(NOT(OR(AND(H300="Entered",COUNT(I300)=1,I300&gt;=0,COUNTA(J300:L300)=0),AND(H300="EOQ",I300="",L300="",COUNT(J300:K300)=2,MIN(J300:K300)&gt;0),AND(H300="Review",COUNT(L300)=1,L300&gt;=0,COUNTA(I300:K300)=0))),"Choose one quantity basis; EOQ costs must be positive",IF(IF(H300="EOQ",IF(B300=0,TRUE,SQRT(2*(B300*365)*J300/K300)&gt;0),TRUE),"Ready","Calculated EOQ outside numeric range; rescale")))),"Check inputs / numeric range")))</f>
        <v/>
      </c>
      <c r="S300" s="8">
        <f>IF(R300&lt;&gt;"Ready","",IFERROR(IF(D300="Statistical",IF(G300=50,0,MAX(0,_xlfn.NORM.S.INV(G300/100))),""),""))</f>
        <v/>
      </c>
      <c r="T300" s="8">
        <f>IF(R300&lt;&gt;"Ready","",IFERROR(IF(D300="Entered",E300,S300*F300*SQRT(C300)),""))</f>
        <v/>
      </c>
      <c r="U300" s="8">
        <f>IF(R300&lt;&gt;"Ready","",IFERROR(B300*365,""))</f>
        <v/>
      </c>
      <c r="V300" s="8">
        <f>IF(R300&lt;&gt;"Ready","",IFERROR(IF(H300="Entered",I300,IF(H300="Review",B300*L300,IF(U300=0,0,SQRT(2*U300*J300/K300)))),""))</f>
        <v/>
      </c>
      <c r="W300" s="8">
        <f>IF(R300&lt;&gt;"Ready","",IFERROR(B300*C300+T300,""))</f>
        <v/>
      </c>
      <c r="X300" s="8">
        <f>IF(R300&lt;&gt;"Ready","",IFERROR(W300+V300,""))</f>
        <v/>
      </c>
      <c r="Y300" s="8">
        <f>IF(R300&lt;&gt;"Ready","",IFERROR(M300+N(N300)-N(O300),""))</f>
        <v/>
      </c>
      <c r="Z300" s="8">
        <f>IF(R300&lt;&gt;"Ready","",IFERROR(IF(OR(Y300&lt;=W300,Y300-W300&lt;=MIN(8.881784197001252E-16*MAX(ABS(Y300),ABS(W300)),1E-9)),"Yes","No"),""))</f>
        <v/>
      </c>
      <c r="AA300" s="8">
        <f>IF(R300&lt;&gt;"Ready","",IFERROR(IF(AND(Z300="Yes",NOT(OR(X300&lt;=Y300,X300-Y300&lt;=MIN(8.881784197001252E-16*MAX(ABS(X300),ABS(Y300)),1E-9)))),MAX(0,X300-Y300),0),""))</f>
        <v/>
      </c>
      <c r="AB300" s="8">
        <f>IF(R300&lt;&gt;"Ready","",IFERROR(IF(AA300&gt;0,IF(N(Q300)&gt;0,IF(ABS(AD300-ROUND(AD300,0))&lt;=MIN(8.881784197001252E-16*AD300,1E-9),ROUND(AD300,0),ROUNDUP(AD300,0))*Q300,MAX(AA300,N(P300))),0),""))</f>
        <v/>
      </c>
      <c r="AC300" s="8">
        <f>IF(R300&lt;&gt;"Ready","",IFERROR(Y300+AB300,""))</f>
        <v/>
      </c>
      <c r="AD300" s="8">
        <f>IF(R300&lt;&gt;"Ready","",IFERROR(IF(N(Q300)&gt;0,MAX(AA300,N(P300))/Q300,""),""))</f>
        <v/>
      </c>
    </row>
    <row r="301">
      <c r="A301" s="6" t="n"/>
      <c r="B301" s="7" t="n"/>
      <c r="C301" s="7" t="n"/>
      <c r="D301" s="7" t="n"/>
      <c r="E301" s="7" t="n"/>
      <c r="F301" s="7" t="n"/>
      <c r="G301" s="7" t="n"/>
      <c r="H301" s="7" t="n"/>
      <c r="I301" s="7" t="n"/>
      <c r="J301" s="7" t="n"/>
      <c r="K301" s="7" t="n"/>
      <c r="L301" s="7" t="n"/>
      <c r="M301" s="7" t="n"/>
      <c r="N301" s="7" t="n"/>
      <c r="O301" s="7" t="n"/>
      <c r="P301" s="7" t="n"/>
      <c r="Q301" s="7" t="n"/>
      <c r="R301" s="8">
        <f>IF(COUNTA(A301:Q301)=0,"",IF(TRIM(A301&amp;"")="","Item required",IFERROR(IF(NOT(AND(COUNT(B301:C301,M301)=3,MIN(B301:C301,M301)&gt;=0,COUNT(N301:Q301)=COUNTA(N301:Q301),MIN(N301:Q301)&gt;=0)),"Enter nonnegative numbers for demand, days and stock",IF(NOT(OR(AND(D301="Entered",COUNT(E301)=1,E301&gt;=0,COUNTA(F301:G301)=0),AND(D301="Statistical",E301="",COUNT(F301:G301)=2,F301&gt;=0,G301&gt;=50,G301&lt;=99.9))),"Choose entered safety OR sigma and service (50-99.9%)",IF(NOT(OR(AND(H301="Entered",COUNT(I301)=1,I301&gt;=0,COUNTA(J301:L301)=0),AND(H301="EOQ",I301="",L301="",COUNT(J301:K301)=2,MIN(J301:K301)&gt;0),AND(H301="Review",COUNT(L301)=1,L301&gt;=0,COUNTA(I301:K301)=0))),"Choose one quantity basis; EOQ costs must be positive",IF(IF(H301="EOQ",IF(B301=0,TRUE,SQRT(2*(B301*365)*J301/K301)&gt;0),TRUE),"Ready","Calculated EOQ outside numeric range; rescale")))),"Check inputs / numeric range")))</f>
        <v/>
      </c>
      <c r="S301" s="8">
        <f>IF(R301&lt;&gt;"Ready","",IFERROR(IF(D301="Statistical",IF(G301=50,0,MAX(0,_xlfn.NORM.S.INV(G301/100))),""),""))</f>
        <v/>
      </c>
      <c r="T301" s="8">
        <f>IF(R301&lt;&gt;"Ready","",IFERROR(IF(D301="Entered",E301,S301*F301*SQRT(C301)),""))</f>
        <v/>
      </c>
      <c r="U301" s="8">
        <f>IF(R301&lt;&gt;"Ready","",IFERROR(B301*365,""))</f>
        <v/>
      </c>
      <c r="V301" s="8">
        <f>IF(R301&lt;&gt;"Ready","",IFERROR(IF(H301="Entered",I301,IF(H301="Review",B301*L301,IF(U301=0,0,SQRT(2*U301*J301/K301)))),""))</f>
        <v/>
      </c>
      <c r="W301" s="8">
        <f>IF(R301&lt;&gt;"Ready","",IFERROR(B301*C301+T301,""))</f>
        <v/>
      </c>
      <c r="X301" s="8">
        <f>IF(R301&lt;&gt;"Ready","",IFERROR(W301+V301,""))</f>
        <v/>
      </c>
      <c r="Y301" s="8">
        <f>IF(R301&lt;&gt;"Ready","",IFERROR(M301+N(N301)-N(O301),""))</f>
        <v/>
      </c>
      <c r="Z301" s="8">
        <f>IF(R301&lt;&gt;"Ready","",IFERROR(IF(OR(Y301&lt;=W301,Y301-W301&lt;=MIN(8.881784197001252E-16*MAX(ABS(Y301),ABS(W301)),1E-9)),"Yes","No"),""))</f>
        <v/>
      </c>
      <c r="AA301" s="8">
        <f>IF(R301&lt;&gt;"Ready","",IFERROR(IF(AND(Z301="Yes",NOT(OR(X301&lt;=Y301,X301-Y301&lt;=MIN(8.881784197001252E-16*MAX(ABS(X301),ABS(Y301)),1E-9)))),MAX(0,X301-Y301),0),""))</f>
        <v/>
      </c>
      <c r="AB301" s="8">
        <f>IF(R301&lt;&gt;"Ready","",IFERROR(IF(AA301&gt;0,IF(N(Q301)&gt;0,IF(ABS(AD301-ROUND(AD301,0))&lt;=MIN(8.881784197001252E-16*AD301,1E-9),ROUND(AD301,0),ROUNDUP(AD301,0))*Q301,MAX(AA301,N(P301))),0),""))</f>
        <v/>
      </c>
      <c r="AC301" s="8">
        <f>IF(R301&lt;&gt;"Ready","",IFERROR(Y301+AB301,""))</f>
        <v/>
      </c>
      <c r="AD301" s="8">
        <f>IF(R301&lt;&gt;"Ready","",IFERROR(IF(N(Q301)&gt;0,MAX(AA301,N(P301))/Q301,""),""))</f>
        <v/>
      </c>
    </row>
    <row r="302">
      <c r="A302" s="6" t="n"/>
      <c r="B302" s="7" t="n"/>
      <c r="C302" s="7" t="n"/>
      <c r="D302" s="7" t="n"/>
      <c r="E302" s="7" t="n"/>
      <c r="F302" s="7" t="n"/>
      <c r="G302" s="7" t="n"/>
      <c r="H302" s="7" t="n"/>
      <c r="I302" s="7" t="n"/>
      <c r="J302" s="7" t="n"/>
      <c r="K302" s="7" t="n"/>
      <c r="L302" s="7" t="n"/>
      <c r="M302" s="7" t="n"/>
      <c r="N302" s="7" t="n"/>
      <c r="O302" s="7" t="n"/>
      <c r="P302" s="7" t="n"/>
      <c r="Q302" s="7" t="n"/>
      <c r="R302" s="8">
        <f>IF(COUNTA(A302:Q302)=0,"",IF(TRIM(A302&amp;"")="","Item required",IFERROR(IF(NOT(AND(COUNT(B302:C302,M302)=3,MIN(B302:C302,M302)&gt;=0,COUNT(N302:Q302)=COUNTA(N302:Q302),MIN(N302:Q302)&gt;=0)),"Enter nonnegative numbers for demand, days and stock",IF(NOT(OR(AND(D302="Entered",COUNT(E302)=1,E302&gt;=0,COUNTA(F302:G302)=0),AND(D302="Statistical",E302="",COUNT(F302:G302)=2,F302&gt;=0,G302&gt;=50,G302&lt;=99.9))),"Choose entered safety OR sigma and service (50-99.9%)",IF(NOT(OR(AND(H302="Entered",COUNT(I302)=1,I302&gt;=0,COUNTA(J302:L302)=0),AND(H302="EOQ",I302="",L302="",COUNT(J302:K302)=2,MIN(J302:K302)&gt;0),AND(H302="Review",COUNT(L302)=1,L302&gt;=0,COUNTA(I302:K302)=0))),"Choose one quantity basis; EOQ costs must be positive",IF(IF(H302="EOQ",IF(B302=0,TRUE,SQRT(2*(B302*365)*J302/K302)&gt;0),TRUE),"Ready","Calculated EOQ outside numeric range; rescale")))),"Check inputs / numeric range")))</f>
        <v/>
      </c>
      <c r="S302" s="8">
        <f>IF(R302&lt;&gt;"Ready","",IFERROR(IF(D302="Statistical",IF(G302=50,0,MAX(0,_xlfn.NORM.S.INV(G302/100))),""),""))</f>
        <v/>
      </c>
      <c r="T302" s="8">
        <f>IF(R302&lt;&gt;"Ready","",IFERROR(IF(D302="Entered",E302,S302*F302*SQRT(C302)),""))</f>
        <v/>
      </c>
      <c r="U302" s="8">
        <f>IF(R302&lt;&gt;"Ready","",IFERROR(B302*365,""))</f>
        <v/>
      </c>
      <c r="V302" s="8">
        <f>IF(R302&lt;&gt;"Ready","",IFERROR(IF(H302="Entered",I302,IF(H302="Review",B302*L302,IF(U302=0,0,SQRT(2*U302*J302/K302)))),""))</f>
        <v/>
      </c>
      <c r="W302" s="8">
        <f>IF(R302&lt;&gt;"Ready","",IFERROR(B302*C302+T302,""))</f>
        <v/>
      </c>
      <c r="X302" s="8">
        <f>IF(R302&lt;&gt;"Ready","",IFERROR(W302+V302,""))</f>
        <v/>
      </c>
      <c r="Y302" s="8">
        <f>IF(R302&lt;&gt;"Ready","",IFERROR(M302+N(N302)-N(O302),""))</f>
        <v/>
      </c>
      <c r="Z302" s="8">
        <f>IF(R302&lt;&gt;"Ready","",IFERROR(IF(OR(Y302&lt;=W302,Y302-W302&lt;=MIN(8.881784197001252E-16*MAX(ABS(Y302),ABS(W302)),1E-9)),"Yes","No"),""))</f>
        <v/>
      </c>
      <c r="AA302" s="8">
        <f>IF(R302&lt;&gt;"Ready","",IFERROR(IF(AND(Z302="Yes",NOT(OR(X302&lt;=Y302,X302-Y302&lt;=MIN(8.881784197001252E-16*MAX(ABS(X302),ABS(Y302)),1E-9)))),MAX(0,X302-Y302),0),""))</f>
        <v/>
      </c>
      <c r="AB302" s="8">
        <f>IF(R302&lt;&gt;"Ready","",IFERROR(IF(AA302&gt;0,IF(N(Q302)&gt;0,IF(ABS(AD302-ROUND(AD302,0))&lt;=MIN(8.881784197001252E-16*AD302,1E-9),ROUND(AD302,0),ROUNDUP(AD302,0))*Q302,MAX(AA302,N(P302))),0),""))</f>
        <v/>
      </c>
      <c r="AC302" s="8">
        <f>IF(R302&lt;&gt;"Ready","",IFERROR(Y302+AB302,""))</f>
        <v/>
      </c>
      <c r="AD302" s="8">
        <f>IF(R302&lt;&gt;"Ready","",IFERROR(IF(N(Q302)&gt;0,MAX(AA302,N(P302))/Q302,""),""))</f>
        <v/>
      </c>
    </row>
    <row r="303">
      <c r="A303" s="6" t="n"/>
      <c r="B303" s="7" t="n"/>
      <c r="C303" s="7" t="n"/>
      <c r="D303" s="7" t="n"/>
      <c r="E303" s="7" t="n"/>
      <c r="F303" s="7" t="n"/>
      <c r="G303" s="7" t="n"/>
      <c r="H303" s="7" t="n"/>
      <c r="I303" s="7" t="n"/>
      <c r="J303" s="7" t="n"/>
      <c r="K303" s="7" t="n"/>
      <c r="L303" s="7" t="n"/>
      <c r="M303" s="7" t="n"/>
      <c r="N303" s="7" t="n"/>
      <c r="O303" s="7" t="n"/>
      <c r="P303" s="7" t="n"/>
      <c r="Q303" s="7" t="n"/>
      <c r="R303" s="8">
        <f>IF(COUNTA(A303:Q303)=0,"",IF(TRIM(A303&amp;"")="","Item required",IFERROR(IF(NOT(AND(COUNT(B303:C303,M303)=3,MIN(B303:C303,M303)&gt;=0,COUNT(N303:Q303)=COUNTA(N303:Q303),MIN(N303:Q303)&gt;=0)),"Enter nonnegative numbers for demand, days and stock",IF(NOT(OR(AND(D303="Entered",COUNT(E303)=1,E303&gt;=0,COUNTA(F303:G303)=0),AND(D303="Statistical",E303="",COUNT(F303:G303)=2,F303&gt;=0,G303&gt;=50,G303&lt;=99.9))),"Choose entered safety OR sigma and service (50-99.9%)",IF(NOT(OR(AND(H303="Entered",COUNT(I303)=1,I303&gt;=0,COUNTA(J303:L303)=0),AND(H303="EOQ",I303="",L303="",COUNT(J303:K303)=2,MIN(J303:K303)&gt;0),AND(H303="Review",COUNT(L303)=1,L303&gt;=0,COUNTA(I303:K303)=0))),"Choose one quantity basis; EOQ costs must be positive",IF(IF(H303="EOQ",IF(B303=0,TRUE,SQRT(2*(B303*365)*J303/K303)&gt;0),TRUE),"Ready","Calculated EOQ outside numeric range; rescale")))),"Check inputs / numeric range")))</f>
        <v/>
      </c>
      <c r="S303" s="8">
        <f>IF(R303&lt;&gt;"Ready","",IFERROR(IF(D303="Statistical",IF(G303=50,0,MAX(0,_xlfn.NORM.S.INV(G303/100))),""),""))</f>
        <v/>
      </c>
      <c r="T303" s="8">
        <f>IF(R303&lt;&gt;"Ready","",IFERROR(IF(D303="Entered",E303,S303*F303*SQRT(C303)),""))</f>
        <v/>
      </c>
      <c r="U303" s="8">
        <f>IF(R303&lt;&gt;"Ready","",IFERROR(B303*365,""))</f>
        <v/>
      </c>
      <c r="V303" s="8">
        <f>IF(R303&lt;&gt;"Ready","",IFERROR(IF(H303="Entered",I303,IF(H303="Review",B303*L303,IF(U303=0,0,SQRT(2*U303*J303/K303)))),""))</f>
        <v/>
      </c>
      <c r="W303" s="8">
        <f>IF(R303&lt;&gt;"Ready","",IFERROR(B303*C303+T303,""))</f>
        <v/>
      </c>
      <c r="X303" s="8">
        <f>IF(R303&lt;&gt;"Ready","",IFERROR(W303+V303,""))</f>
        <v/>
      </c>
      <c r="Y303" s="8">
        <f>IF(R303&lt;&gt;"Ready","",IFERROR(M303+N(N303)-N(O303),""))</f>
        <v/>
      </c>
      <c r="Z303" s="8">
        <f>IF(R303&lt;&gt;"Ready","",IFERROR(IF(OR(Y303&lt;=W303,Y303-W303&lt;=MIN(8.881784197001252E-16*MAX(ABS(Y303),ABS(W303)),1E-9)),"Yes","No"),""))</f>
        <v/>
      </c>
      <c r="AA303" s="8">
        <f>IF(R303&lt;&gt;"Ready","",IFERROR(IF(AND(Z303="Yes",NOT(OR(X303&lt;=Y303,X303-Y303&lt;=MIN(8.881784197001252E-16*MAX(ABS(X303),ABS(Y303)),1E-9)))),MAX(0,X303-Y303),0),""))</f>
        <v/>
      </c>
      <c r="AB303" s="8">
        <f>IF(R303&lt;&gt;"Ready","",IFERROR(IF(AA303&gt;0,IF(N(Q303)&gt;0,IF(ABS(AD303-ROUND(AD303,0))&lt;=MIN(8.881784197001252E-16*AD303,1E-9),ROUND(AD303,0),ROUNDUP(AD303,0))*Q303,MAX(AA303,N(P303))),0),""))</f>
        <v/>
      </c>
      <c r="AC303" s="8">
        <f>IF(R303&lt;&gt;"Ready","",IFERROR(Y303+AB303,""))</f>
        <v/>
      </c>
      <c r="AD303" s="8">
        <f>IF(R303&lt;&gt;"Ready","",IFERROR(IF(N(Q303)&gt;0,MAX(AA303,N(P303))/Q303,""),""))</f>
        <v/>
      </c>
    </row>
    <row r="304">
      <c r="A304" s="6" t="n"/>
      <c r="B304" s="7" t="n"/>
      <c r="C304" s="7" t="n"/>
      <c r="D304" s="7" t="n"/>
      <c r="E304" s="7" t="n"/>
      <c r="F304" s="7" t="n"/>
      <c r="G304" s="7" t="n"/>
      <c r="H304" s="7" t="n"/>
      <c r="I304" s="7" t="n"/>
      <c r="J304" s="7" t="n"/>
      <c r="K304" s="7" t="n"/>
      <c r="L304" s="7" t="n"/>
      <c r="M304" s="7" t="n"/>
      <c r="N304" s="7" t="n"/>
      <c r="O304" s="7" t="n"/>
      <c r="P304" s="7" t="n"/>
      <c r="Q304" s="7" t="n"/>
      <c r="R304" s="8">
        <f>IF(COUNTA(A304:Q304)=0,"",IF(TRIM(A304&amp;"")="","Item required",IFERROR(IF(NOT(AND(COUNT(B304:C304,M304)=3,MIN(B304:C304,M304)&gt;=0,COUNT(N304:Q304)=COUNTA(N304:Q304),MIN(N304:Q304)&gt;=0)),"Enter nonnegative numbers for demand, days and stock",IF(NOT(OR(AND(D304="Entered",COUNT(E304)=1,E304&gt;=0,COUNTA(F304:G304)=0),AND(D304="Statistical",E304="",COUNT(F304:G304)=2,F304&gt;=0,G304&gt;=50,G304&lt;=99.9))),"Choose entered safety OR sigma and service (50-99.9%)",IF(NOT(OR(AND(H304="Entered",COUNT(I304)=1,I304&gt;=0,COUNTA(J304:L304)=0),AND(H304="EOQ",I304="",L304="",COUNT(J304:K304)=2,MIN(J304:K304)&gt;0),AND(H304="Review",COUNT(L304)=1,L304&gt;=0,COUNTA(I304:K304)=0))),"Choose one quantity basis; EOQ costs must be positive",IF(IF(H304="EOQ",IF(B304=0,TRUE,SQRT(2*(B304*365)*J304/K304)&gt;0),TRUE),"Ready","Calculated EOQ outside numeric range; rescale")))),"Check inputs / numeric range")))</f>
        <v/>
      </c>
      <c r="S304" s="8">
        <f>IF(R304&lt;&gt;"Ready","",IFERROR(IF(D304="Statistical",IF(G304=50,0,MAX(0,_xlfn.NORM.S.INV(G304/100))),""),""))</f>
        <v/>
      </c>
      <c r="T304" s="8">
        <f>IF(R304&lt;&gt;"Ready","",IFERROR(IF(D304="Entered",E304,S304*F304*SQRT(C304)),""))</f>
        <v/>
      </c>
      <c r="U304" s="8">
        <f>IF(R304&lt;&gt;"Ready","",IFERROR(B304*365,""))</f>
        <v/>
      </c>
      <c r="V304" s="8">
        <f>IF(R304&lt;&gt;"Ready","",IFERROR(IF(H304="Entered",I304,IF(H304="Review",B304*L304,IF(U304=0,0,SQRT(2*U304*J304/K304)))),""))</f>
        <v/>
      </c>
      <c r="W304" s="8">
        <f>IF(R304&lt;&gt;"Ready","",IFERROR(B304*C304+T304,""))</f>
        <v/>
      </c>
      <c r="X304" s="8">
        <f>IF(R304&lt;&gt;"Ready","",IFERROR(W304+V304,""))</f>
        <v/>
      </c>
      <c r="Y304" s="8">
        <f>IF(R304&lt;&gt;"Ready","",IFERROR(M304+N(N304)-N(O304),""))</f>
        <v/>
      </c>
      <c r="Z304" s="8">
        <f>IF(R304&lt;&gt;"Ready","",IFERROR(IF(OR(Y304&lt;=W304,Y304-W304&lt;=MIN(8.881784197001252E-16*MAX(ABS(Y304),ABS(W304)),1E-9)),"Yes","No"),""))</f>
        <v/>
      </c>
      <c r="AA304" s="8">
        <f>IF(R304&lt;&gt;"Ready","",IFERROR(IF(AND(Z304="Yes",NOT(OR(X304&lt;=Y304,X304-Y304&lt;=MIN(8.881784197001252E-16*MAX(ABS(X304),ABS(Y304)),1E-9)))),MAX(0,X304-Y304),0),""))</f>
        <v/>
      </c>
      <c r="AB304" s="8">
        <f>IF(R304&lt;&gt;"Ready","",IFERROR(IF(AA304&gt;0,IF(N(Q304)&gt;0,IF(ABS(AD304-ROUND(AD304,0))&lt;=MIN(8.881784197001252E-16*AD304,1E-9),ROUND(AD304,0),ROUNDUP(AD304,0))*Q304,MAX(AA304,N(P304))),0),""))</f>
        <v/>
      </c>
      <c r="AC304" s="8">
        <f>IF(R304&lt;&gt;"Ready","",IFERROR(Y304+AB304,""))</f>
        <v/>
      </c>
      <c r="AD304" s="8">
        <f>IF(R304&lt;&gt;"Ready","",IFERROR(IF(N(Q304)&gt;0,MAX(AA304,N(P304))/Q304,""),""))</f>
        <v/>
      </c>
    </row>
    <row r="305">
      <c r="A305" s="6" t="n"/>
      <c r="B305" s="7" t="n"/>
      <c r="C305" s="7" t="n"/>
      <c r="D305" s="7" t="n"/>
      <c r="E305" s="7" t="n"/>
      <c r="F305" s="7" t="n"/>
      <c r="G305" s="7" t="n"/>
      <c r="H305" s="7" t="n"/>
      <c r="I305" s="7" t="n"/>
      <c r="J305" s="7" t="n"/>
      <c r="K305" s="7" t="n"/>
      <c r="L305" s="7" t="n"/>
      <c r="M305" s="7" t="n"/>
      <c r="N305" s="7" t="n"/>
      <c r="O305" s="7" t="n"/>
      <c r="P305" s="7" t="n"/>
      <c r="Q305" s="7" t="n"/>
      <c r="R305" s="8">
        <f>IF(COUNTA(A305:Q305)=0,"",IF(TRIM(A305&amp;"")="","Item required",IFERROR(IF(NOT(AND(COUNT(B305:C305,M305)=3,MIN(B305:C305,M305)&gt;=0,COUNT(N305:Q305)=COUNTA(N305:Q305),MIN(N305:Q305)&gt;=0)),"Enter nonnegative numbers for demand, days and stock",IF(NOT(OR(AND(D305="Entered",COUNT(E305)=1,E305&gt;=0,COUNTA(F305:G305)=0),AND(D305="Statistical",E305="",COUNT(F305:G305)=2,F305&gt;=0,G305&gt;=50,G305&lt;=99.9))),"Choose entered safety OR sigma and service (50-99.9%)",IF(NOT(OR(AND(H305="Entered",COUNT(I305)=1,I305&gt;=0,COUNTA(J305:L305)=0),AND(H305="EOQ",I305="",L305="",COUNT(J305:K305)=2,MIN(J305:K305)&gt;0),AND(H305="Review",COUNT(L305)=1,L305&gt;=0,COUNTA(I305:K305)=0))),"Choose one quantity basis; EOQ costs must be positive",IF(IF(H305="EOQ",IF(B305=0,TRUE,SQRT(2*(B305*365)*J305/K305)&gt;0),TRUE),"Ready","Calculated EOQ outside numeric range; rescale")))),"Check inputs / numeric range")))</f>
        <v/>
      </c>
      <c r="S305" s="8">
        <f>IF(R305&lt;&gt;"Ready","",IFERROR(IF(D305="Statistical",IF(G305=50,0,MAX(0,_xlfn.NORM.S.INV(G305/100))),""),""))</f>
        <v/>
      </c>
      <c r="T305" s="8">
        <f>IF(R305&lt;&gt;"Ready","",IFERROR(IF(D305="Entered",E305,S305*F305*SQRT(C305)),""))</f>
        <v/>
      </c>
      <c r="U305" s="8">
        <f>IF(R305&lt;&gt;"Ready","",IFERROR(B305*365,""))</f>
        <v/>
      </c>
      <c r="V305" s="8">
        <f>IF(R305&lt;&gt;"Ready","",IFERROR(IF(H305="Entered",I305,IF(H305="Review",B305*L305,IF(U305=0,0,SQRT(2*U305*J305/K305)))),""))</f>
        <v/>
      </c>
      <c r="W305" s="8">
        <f>IF(R305&lt;&gt;"Ready","",IFERROR(B305*C305+T305,""))</f>
        <v/>
      </c>
      <c r="X305" s="8">
        <f>IF(R305&lt;&gt;"Ready","",IFERROR(W305+V305,""))</f>
        <v/>
      </c>
      <c r="Y305" s="8">
        <f>IF(R305&lt;&gt;"Ready","",IFERROR(M305+N(N305)-N(O305),""))</f>
        <v/>
      </c>
      <c r="Z305" s="8">
        <f>IF(R305&lt;&gt;"Ready","",IFERROR(IF(OR(Y305&lt;=W305,Y305-W305&lt;=MIN(8.881784197001252E-16*MAX(ABS(Y305),ABS(W305)),1E-9)),"Yes","No"),""))</f>
        <v/>
      </c>
      <c r="AA305" s="8">
        <f>IF(R305&lt;&gt;"Ready","",IFERROR(IF(AND(Z305="Yes",NOT(OR(X305&lt;=Y305,X305-Y305&lt;=MIN(8.881784197001252E-16*MAX(ABS(X305),ABS(Y305)),1E-9)))),MAX(0,X305-Y305),0),""))</f>
        <v/>
      </c>
      <c r="AB305" s="8">
        <f>IF(R305&lt;&gt;"Ready","",IFERROR(IF(AA305&gt;0,IF(N(Q305)&gt;0,IF(ABS(AD305-ROUND(AD305,0))&lt;=MIN(8.881784197001252E-16*AD305,1E-9),ROUND(AD305,0),ROUNDUP(AD305,0))*Q305,MAX(AA305,N(P305))),0),""))</f>
        <v/>
      </c>
      <c r="AC305" s="8">
        <f>IF(R305&lt;&gt;"Ready","",IFERROR(Y305+AB305,""))</f>
        <v/>
      </c>
      <c r="AD305" s="8">
        <f>IF(R305&lt;&gt;"Ready","",IFERROR(IF(N(Q305)&gt;0,MAX(AA305,N(P305))/Q305,""),""))</f>
        <v/>
      </c>
    </row>
    <row r="306">
      <c r="A306" s="6" t="n"/>
      <c r="B306" s="7" t="n"/>
      <c r="C306" s="7" t="n"/>
      <c r="D306" s="7" t="n"/>
      <c r="E306" s="7" t="n"/>
      <c r="F306" s="7" t="n"/>
      <c r="G306" s="7" t="n"/>
      <c r="H306" s="7" t="n"/>
      <c r="I306" s="7" t="n"/>
      <c r="J306" s="7" t="n"/>
      <c r="K306" s="7" t="n"/>
      <c r="L306" s="7" t="n"/>
      <c r="M306" s="7" t="n"/>
      <c r="N306" s="7" t="n"/>
      <c r="O306" s="7" t="n"/>
      <c r="P306" s="7" t="n"/>
      <c r="Q306" s="7" t="n"/>
      <c r="R306" s="8">
        <f>IF(COUNTA(A306:Q306)=0,"",IF(TRIM(A306&amp;"")="","Item required",IFERROR(IF(NOT(AND(COUNT(B306:C306,M306)=3,MIN(B306:C306,M306)&gt;=0,COUNT(N306:Q306)=COUNTA(N306:Q306),MIN(N306:Q306)&gt;=0)),"Enter nonnegative numbers for demand, days and stock",IF(NOT(OR(AND(D306="Entered",COUNT(E306)=1,E306&gt;=0,COUNTA(F306:G306)=0),AND(D306="Statistical",E306="",COUNT(F306:G306)=2,F306&gt;=0,G306&gt;=50,G306&lt;=99.9))),"Choose entered safety OR sigma and service (50-99.9%)",IF(NOT(OR(AND(H306="Entered",COUNT(I306)=1,I306&gt;=0,COUNTA(J306:L306)=0),AND(H306="EOQ",I306="",L306="",COUNT(J306:K306)=2,MIN(J306:K306)&gt;0),AND(H306="Review",COUNT(L306)=1,L306&gt;=0,COUNTA(I306:K306)=0))),"Choose one quantity basis; EOQ costs must be positive",IF(IF(H306="EOQ",IF(B306=0,TRUE,SQRT(2*(B306*365)*J306/K306)&gt;0),TRUE),"Ready","Calculated EOQ outside numeric range; rescale")))),"Check inputs / numeric range")))</f>
        <v/>
      </c>
      <c r="S306" s="8">
        <f>IF(R306&lt;&gt;"Ready","",IFERROR(IF(D306="Statistical",IF(G306=50,0,MAX(0,_xlfn.NORM.S.INV(G306/100))),""),""))</f>
        <v/>
      </c>
      <c r="T306" s="8">
        <f>IF(R306&lt;&gt;"Ready","",IFERROR(IF(D306="Entered",E306,S306*F306*SQRT(C306)),""))</f>
        <v/>
      </c>
      <c r="U306" s="8">
        <f>IF(R306&lt;&gt;"Ready","",IFERROR(B306*365,""))</f>
        <v/>
      </c>
      <c r="V306" s="8">
        <f>IF(R306&lt;&gt;"Ready","",IFERROR(IF(H306="Entered",I306,IF(H306="Review",B306*L306,IF(U306=0,0,SQRT(2*U306*J306/K306)))),""))</f>
        <v/>
      </c>
      <c r="W306" s="8">
        <f>IF(R306&lt;&gt;"Ready","",IFERROR(B306*C306+T306,""))</f>
        <v/>
      </c>
      <c r="X306" s="8">
        <f>IF(R306&lt;&gt;"Ready","",IFERROR(W306+V306,""))</f>
        <v/>
      </c>
      <c r="Y306" s="8">
        <f>IF(R306&lt;&gt;"Ready","",IFERROR(M306+N(N306)-N(O306),""))</f>
        <v/>
      </c>
      <c r="Z306" s="8">
        <f>IF(R306&lt;&gt;"Ready","",IFERROR(IF(OR(Y306&lt;=W306,Y306-W306&lt;=MIN(8.881784197001252E-16*MAX(ABS(Y306),ABS(W306)),1E-9)),"Yes","No"),""))</f>
        <v/>
      </c>
      <c r="AA306" s="8">
        <f>IF(R306&lt;&gt;"Ready","",IFERROR(IF(AND(Z306="Yes",NOT(OR(X306&lt;=Y306,X306-Y306&lt;=MIN(8.881784197001252E-16*MAX(ABS(X306),ABS(Y306)),1E-9)))),MAX(0,X306-Y306),0),""))</f>
        <v/>
      </c>
      <c r="AB306" s="8">
        <f>IF(R306&lt;&gt;"Ready","",IFERROR(IF(AA306&gt;0,IF(N(Q306)&gt;0,IF(ABS(AD306-ROUND(AD306,0))&lt;=MIN(8.881784197001252E-16*AD306,1E-9),ROUND(AD306,0),ROUNDUP(AD306,0))*Q306,MAX(AA306,N(P306))),0),""))</f>
        <v/>
      </c>
      <c r="AC306" s="8">
        <f>IF(R306&lt;&gt;"Ready","",IFERROR(Y306+AB306,""))</f>
        <v/>
      </c>
      <c r="AD306" s="8">
        <f>IF(R306&lt;&gt;"Ready","",IFERROR(IF(N(Q306)&gt;0,MAX(AA306,N(P306))/Q306,""),""))</f>
        <v/>
      </c>
    </row>
    <row r="307">
      <c r="A307" s="6" t="n"/>
      <c r="B307" s="7" t="n"/>
      <c r="C307" s="7" t="n"/>
      <c r="D307" s="7" t="n"/>
      <c r="E307" s="7" t="n"/>
      <c r="F307" s="7" t="n"/>
      <c r="G307" s="7" t="n"/>
      <c r="H307" s="7" t="n"/>
      <c r="I307" s="7" t="n"/>
      <c r="J307" s="7" t="n"/>
      <c r="K307" s="7" t="n"/>
      <c r="L307" s="7" t="n"/>
      <c r="M307" s="7" t="n"/>
      <c r="N307" s="7" t="n"/>
      <c r="O307" s="7" t="n"/>
      <c r="P307" s="7" t="n"/>
      <c r="Q307" s="7" t="n"/>
      <c r="R307" s="8">
        <f>IF(COUNTA(A307:Q307)=0,"",IF(TRIM(A307&amp;"")="","Item required",IFERROR(IF(NOT(AND(COUNT(B307:C307,M307)=3,MIN(B307:C307,M307)&gt;=0,COUNT(N307:Q307)=COUNTA(N307:Q307),MIN(N307:Q307)&gt;=0)),"Enter nonnegative numbers for demand, days and stock",IF(NOT(OR(AND(D307="Entered",COUNT(E307)=1,E307&gt;=0,COUNTA(F307:G307)=0),AND(D307="Statistical",E307="",COUNT(F307:G307)=2,F307&gt;=0,G307&gt;=50,G307&lt;=99.9))),"Choose entered safety OR sigma and service (50-99.9%)",IF(NOT(OR(AND(H307="Entered",COUNT(I307)=1,I307&gt;=0,COUNTA(J307:L307)=0),AND(H307="EOQ",I307="",L307="",COUNT(J307:K307)=2,MIN(J307:K307)&gt;0),AND(H307="Review",COUNT(L307)=1,L307&gt;=0,COUNTA(I307:K307)=0))),"Choose one quantity basis; EOQ costs must be positive",IF(IF(H307="EOQ",IF(B307=0,TRUE,SQRT(2*(B307*365)*J307/K307)&gt;0),TRUE),"Ready","Calculated EOQ outside numeric range; rescale")))),"Check inputs / numeric range")))</f>
        <v/>
      </c>
      <c r="S307" s="8">
        <f>IF(R307&lt;&gt;"Ready","",IFERROR(IF(D307="Statistical",IF(G307=50,0,MAX(0,_xlfn.NORM.S.INV(G307/100))),""),""))</f>
        <v/>
      </c>
      <c r="T307" s="8">
        <f>IF(R307&lt;&gt;"Ready","",IFERROR(IF(D307="Entered",E307,S307*F307*SQRT(C307)),""))</f>
        <v/>
      </c>
      <c r="U307" s="8">
        <f>IF(R307&lt;&gt;"Ready","",IFERROR(B307*365,""))</f>
        <v/>
      </c>
      <c r="V307" s="8">
        <f>IF(R307&lt;&gt;"Ready","",IFERROR(IF(H307="Entered",I307,IF(H307="Review",B307*L307,IF(U307=0,0,SQRT(2*U307*J307/K307)))),""))</f>
        <v/>
      </c>
      <c r="W307" s="8">
        <f>IF(R307&lt;&gt;"Ready","",IFERROR(B307*C307+T307,""))</f>
        <v/>
      </c>
      <c r="X307" s="8">
        <f>IF(R307&lt;&gt;"Ready","",IFERROR(W307+V307,""))</f>
        <v/>
      </c>
      <c r="Y307" s="8">
        <f>IF(R307&lt;&gt;"Ready","",IFERROR(M307+N(N307)-N(O307),""))</f>
        <v/>
      </c>
      <c r="Z307" s="8">
        <f>IF(R307&lt;&gt;"Ready","",IFERROR(IF(OR(Y307&lt;=W307,Y307-W307&lt;=MIN(8.881784197001252E-16*MAX(ABS(Y307),ABS(W307)),1E-9)),"Yes","No"),""))</f>
        <v/>
      </c>
      <c r="AA307" s="8">
        <f>IF(R307&lt;&gt;"Ready","",IFERROR(IF(AND(Z307="Yes",NOT(OR(X307&lt;=Y307,X307-Y307&lt;=MIN(8.881784197001252E-16*MAX(ABS(X307),ABS(Y307)),1E-9)))),MAX(0,X307-Y307),0),""))</f>
        <v/>
      </c>
      <c r="AB307" s="8">
        <f>IF(R307&lt;&gt;"Ready","",IFERROR(IF(AA307&gt;0,IF(N(Q307)&gt;0,IF(ABS(AD307-ROUND(AD307,0))&lt;=MIN(8.881784197001252E-16*AD307,1E-9),ROUND(AD307,0),ROUNDUP(AD307,0))*Q307,MAX(AA307,N(P307))),0),""))</f>
        <v/>
      </c>
      <c r="AC307" s="8">
        <f>IF(R307&lt;&gt;"Ready","",IFERROR(Y307+AB307,""))</f>
        <v/>
      </c>
      <c r="AD307" s="8">
        <f>IF(R307&lt;&gt;"Ready","",IFERROR(IF(N(Q307)&gt;0,MAX(AA307,N(P307))/Q307,""),""))</f>
        <v/>
      </c>
    </row>
    <row r="308">
      <c r="A308" s="6" t="n"/>
      <c r="B308" s="7" t="n"/>
      <c r="C308" s="7" t="n"/>
      <c r="D308" s="7" t="n"/>
      <c r="E308" s="7" t="n"/>
      <c r="F308" s="7" t="n"/>
      <c r="G308" s="7" t="n"/>
      <c r="H308" s="7" t="n"/>
      <c r="I308" s="7" t="n"/>
      <c r="J308" s="7" t="n"/>
      <c r="K308" s="7" t="n"/>
      <c r="L308" s="7" t="n"/>
      <c r="M308" s="7" t="n"/>
      <c r="N308" s="7" t="n"/>
      <c r="O308" s="7" t="n"/>
      <c r="P308" s="7" t="n"/>
      <c r="Q308" s="7" t="n"/>
      <c r="R308" s="8">
        <f>IF(COUNTA(A308:Q308)=0,"",IF(TRIM(A308&amp;"")="","Item required",IFERROR(IF(NOT(AND(COUNT(B308:C308,M308)=3,MIN(B308:C308,M308)&gt;=0,COUNT(N308:Q308)=COUNTA(N308:Q308),MIN(N308:Q308)&gt;=0)),"Enter nonnegative numbers for demand, days and stock",IF(NOT(OR(AND(D308="Entered",COUNT(E308)=1,E308&gt;=0,COUNTA(F308:G308)=0),AND(D308="Statistical",E308="",COUNT(F308:G308)=2,F308&gt;=0,G308&gt;=50,G308&lt;=99.9))),"Choose entered safety OR sigma and service (50-99.9%)",IF(NOT(OR(AND(H308="Entered",COUNT(I308)=1,I308&gt;=0,COUNTA(J308:L308)=0),AND(H308="EOQ",I308="",L308="",COUNT(J308:K308)=2,MIN(J308:K308)&gt;0),AND(H308="Review",COUNT(L308)=1,L308&gt;=0,COUNTA(I308:K308)=0))),"Choose one quantity basis; EOQ costs must be positive",IF(IF(H308="EOQ",IF(B308=0,TRUE,SQRT(2*(B308*365)*J308/K308)&gt;0),TRUE),"Ready","Calculated EOQ outside numeric range; rescale")))),"Check inputs / numeric range")))</f>
        <v/>
      </c>
      <c r="S308" s="8">
        <f>IF(R308&lt;&gt;"Ready","",IFERROR(IF(D308="Statistical",IF(G308=50,0,MAX(0,_xlfn.NORM.S.INV(G308/100))),""),""))</f>
        <v/>
      </c>
      <c r="T308" s="8">
        <f>IF(R308&lt;&gt;"Ready","",IFERROR(IF(D308="Entered",E308,S308*F308*SQRT(C308)),""))</f>
        <v/>
      </c>
      <c r="U308" s="8">
        <f>IF(R308&lt;&gt;"Ready","",IFERROR(B308*365,""))</f>
        <v/>
      </c>
      <c r="V308" s="8">
        <f>IF(R308&lt;&gt;"Ready","",IFERROR(IF(H308="Entered",I308,IF(H308="Review",B308*L308,IF(U308=0,0,SQRT(2*U308*J308/K308)))),""))</f>
        <v/>
      </c>
      <c r="W308" s="8">
        <f>IF(R308&lt;&gt;"Ready","",IFERROR(B308*C308+T308,""))</f>
        <v/>
      </c>
      <c r="X308" s="8">
        <f>IF(R308&lt;&gt;"Ready","",IFERROR(W308+V308,""))</f>
        <v/>
      </c>
      <c r="Y308" s="8">
        <f>IF(R308&lt;&gt;"Ready","",IFERROR(M308+N(N308)-N(O308),""))</f>
        <v/>
      </c>
      <c r="Z308" s="8">
        <f>IF(R308&lt;&gt;"Ready","",IFERROR(IF(OR(Y308&lt;=W308,Y308-W308&lt;=MIN(8.881784197001252E-16*MAX(ABS(Y308),ABS(W308)),1E-9)),"Yes","No"),""))</f>
        <v/>
      </c>
      <c r="AA308" s="8">
        <f>IF(R308&lt;&gt;"Ready","",IFERROR(IF(AND(Z308="Yes",NOT(OR(X308&lt;=Y308,X308-Y308&lt;=MIN(8.881784197001252E-16*MAX(ABS(X308),ABS(Y308)),1E-9)))),MAX(0,X308-Y308),0),""))</f>
        <v/>
      </c>
      <c r="AB308" s="8">
        <f>IF(R308&lt;&gt;"Ready","",IFERROR(IF(AA308&gt;0,IF(N(Q308)&gt;0,IF(ABS(AD308-ROUND(AD308,0))&lt;=MIN(8.881784197001252E-16*AD308,1E-9),ROUND(AD308,0),ROUNDUP(AD308,0))*Q308,MAX(AA308,N(P308))),0),""))</f>
        <v/>
      </c>
      <c r="AC308" s="8">
        <f>IF(R308&lt;&gt;"Ready","",IFERROR(Y308+AB308,""))</f>
        <v/>
      </c>
      <c r="AD308" s="8">
        <f>IF(R308&lt;&gt;"Ready","",IFERROR(IF(N(Q308)&gt;0,MAX(AA308,N(P308))/Q308,""),""))</f>
        <v/>
      </c>
    </row>
    <row r="309">
      <c r="A309" s="6" t="n"/>
      <c r="B309" s="7" t="n"/>
      <c r="C309" s="7" t="n"/>
      <c r="D309" s="7" t="n"/>
      <c r="E309" s="7" t="n"/>
      <c r="F309" s="7" t="n"/>
      <c r="G309" s="7" t="n"/>
      <c r="H309" s="7" t="n"/>
      <c r="I309" s="7" t="n"/>
      <c r="J309" s="7" t="n"/>
      <c r="K309" s="7" t="n"/>
      <c r="L309" s="7" t="n"/>
      <c r="M309" s="7" t="n"/>
      <c r="N309" s="7" t="n"/>
      <c r="O309" s="7" t="n"/>
      <c r="P309" s="7" t="n"/>
      <c r="Q309" s="7" t="n"/>
      <c r="R309" s="8">
        <f>IF(COUNTA(A309:Q309)=0,"",IF(TRIM(A309&amp;"")="","Item required",IFERROR(IF(NOT(AND(COUNT(B309:C309,M309)=3,MIN(B309:C309,M309)&gt;=0,COUNT(N309:Q309)=COUNTA(N309:Q309),MIN(N309:Q309)&gt;=0)),"Enter nonnegative numbers for demand, days and stock",IF(NOT(OR(AND(D309="Entered",COUNT(E309)=1,E309&gt;=0,COUNTA(F309:G309)=0),AND(D309="Statistical",E309="",COUNT(F309:G309)=2,F309&gt;=0,G309&gt;=50,G309&lt;=99.9))),"Choose entered safety OR sigma and service (50-99.9%)",IF(NOT(OR(AND(H309="Entered",COUNT(I309)=1,I309&gt;=0,COUNTA(J309:L309)=0),AND(H309="EOQ",I309="",L309="",COUNT(J309:K309)=2,MIN(J309:K309)&gt;0),AND(H309="Review",COUNT(L309)=1,L309&gt;=0,COUNTA(I309:K309)=0))),"Choose one quantity basis; EOQ costs must be positive",IF(IF(H309="EOQ",IF(B309=0,TRUE,SQRT(2*(B309*365)*J309/K309)&gt;0),TRUE),"Ready","Calculated EOQ outside numeric range; rescale")))),"Check inputs / numeric range")))</f>
        <v/>
      </c>
      <c r="S309" s="8">
        <f>IF(R309&lt;&gt;"Ready","",IFERROR(IF(D309="Statistical",IF(G309=50,0,MAX(0,_xlfn.NORM.S.INV(G309/100))),""),""))</f>
        <v/>
      </c>
      <c r="T309" s="8">
        <f>IF(R309&lt;&gt;"Ready","",IFERROR(IF(D309="Entered",E309,S309*F309*SQRT(C309)),""))</f>
        <v/>
      </c>
      <c r="U309" s="8">
        <f>IF(R309&lt;&gt;"Ready","",IFERROR(B309*365,""))</f>
        <v/>
      </c>
      <c r="V309" s="8">
        <f>IF(R309&lt;&gt;"Ready","",IFERROR(IF(H309="Entered",I309,IF(H309="Review",B309*L309,IF(U309=0,0,SQRT(2*U309*J309/K309)))),""))</f>
        <v/>
      </c>
      <c r="W309" s="8">
        <f>IF(R309&lt;&gt;"Ready","",IFERROR(B309*C309+T309,""))</f>
        <v/>
      </c>
      <c r="X309" s="8">
        <f>IF(R309&lt;&gt;"Ready","",IFERROR(W309+V309,""))</f>
        <v/>
      </c>
      <c r="Y309" s="8">
        <f>IF(R309&lt;&gt;"Ready","",IFERROR(M309+N(N309)-N(O309),""))</f>
        <v/>
      </c>
      <c r="Z309" s="8">
        <f>IF(R309&lt;&gt;"Ready","",IFERROR(IF(OR(Y309&lt;=W309,Y309-W309&lt;=MIN(8.881784197001252E-16*MAX(ABS(Y309),ABS(W309)),1E-9)),"Yes","No"),""))</f>
        <v/>
      </c>
      <c r="AA309" s="8">
        <f>IF(R309&lt;&gt;"Ready","",IFERROR(IF(AND(Z309="Yes",NOT(OR(X309&lt;=Y309,X309-Y309&lt;=MIN(8.881784197001252E-16*MAX(ABS(X309),ABS(Y309)),1E-9)))),MAX(0,X309-Y309),0),""))</f>
        <v/>
      </c>
      <c r="AB309" s="8">
        <f>IF(R309&lt;&gt;"Ready","",IFERROR(IF(AA309&gt;0,IF(N(Q309)&gt;0,IF(ABS(AD309-ROUND(AD309,0))&lt;=MIN(8.881784197001252E-16*AD309,1E-9),ROUND(AD309,0),ROUNDUP(AD309,0))*Q309,MAX(AA309,N(P309))),0),""))</f>
        <v/>
      </c>
      <c r="AC309" s="8">
        <f>IF(R309&lt;&gt;"Ready","",IFERROR(Y309+AB309,""))</f>
        <v/>
      </c>
      <c r="AD309" s="8">
        <f>IF(R309&lt;&gt;"Ready","",IFERROR(IF(N(Q309)&gt;0,MAX(AA309,N(P309))/Q309,""),""))</f>
        <v/>
      </c>
    </row>
    <row r="310">
      <c r="A310" s="6" t="n"/>
      <c r="B310" s="7" t="n"/>
      <c r="C310" s="7" t="n"/>
      <c r="D310" s="7" t="n"/>
      <c r="E310" s="7" t="n"/>
      <c r="F310" s="7" t="n"/>
      <c r="G310" s="7" t="n"/>
      <c r="H310" s="7" t="n"/>
      <c r="I310" s="7" t="n"/>
      <c r="J310" s="7" t="n"/>
      <c r="K310" s="7" t="n"/>
      <c r="L310" s="7" t="n"/>
      <c r="M310" s="7" t="n"/>
      <c r="N310" s="7" t="n"/>
      <c r="O310" s="7" t="n"/>
      <c r="P310" s="7" t="n"/>
      <c r="Q310" s="7" t="n"/>
      <c r="R310" s="8">
        <f>IF(COUNTA(A310:Q310)=0,"",IF(TRIM(A310&amp;"")="","Item required",IFERROR(IF(NOT(AND(COUNT(B310:C310,M310)=3,MIN(B310:C310,M310)&gt;=0,COUNT(N310:Q310)=COUNTA(N310:Q310),MIN(N310:Q310)&gt;=0)),"Enter nonnegative numbers for demand, days and stock",IF(NOT(OR(AND(D310="Entered",COUNT(E310)=1,E310&gt;=0,COUNTA(F310:G310)=0),AND(D310="Statistical",E310="",COUNT(F310:G310)=2,F310&gt;=0,G310&gt;=50,G310&lt;=99.9))),"Choose entered safety OR sigma and service (50-99.9%)",IF(NOT(OR(AND(H310="Entered",COUNT(I310)=1,I310&gt;=0,COUNTA(J310:L310)=0),AND(H310="EOQ",I310="",L310="",COUNT(J310:K310)=2,MIN(J310:K310)&gt;0),AND(H310="Review",COUNT(L310)=1,L310&gt;=0,COUNTA(I310:K310)=0))),"Choose one quantity basis; EOQ costs must be positive",IF(IF(H310="EOQ",IF(B310=0,TRUE,SQRT(2*(B310*365)*J310/K310)&gt;0),TRUE),"Ready","Calculated EOQ outside numeric range; rescale")))),"Check inputs / numeric range")))</f>
        <v/>
      </c>
      <c r="S310" s="8">
        <f>IF(R310&lt;&gt;"Ready","",IFERROR(IF(D310="Statistical",IF(G310=50,0,MAX(0,_xlfn.NORM.S.INV(G310/100))),""),""))</f>
        <v/>
      </c>
      <c r="T310" s="8">
        <f>IF(R310&lt;&gt;"Ready","",IFERROR(IF(D310="Entered",E310,S310*F310*SQRT(C310)),""))</f>
        <v/>
      </c>
      <c r="U310" s="8">
        <f>IF(R310&lt;&gt;"Ready","",IFERROR(B310*365,""))</f>
        <v/>
      </c>
      <c r="V310" s="8">
        <f>IF(R310&lt;&gt;"Ready","",IFERROR(IF(H310="Entered",I310,IF(H310="Review",B310*L310,IF(U310=0,0,SQRT(2*U310*J310/K310)))),""))</f>
        <v/>
      </c>
      <c r="W310" s="8">
        <f>IF(R310&lt;&gt;"Ready","",IFERROR(B310*C310+T310,""))</f>
        <v/>
      </c>
      <c r="X310" s="8">
        <f>IF(R310&lt;&gt;"Ready","",IFERROR(W310+V310,""))</f>
        <v/>
      </c>
      <c r="Y310" s="8">
        <f>IF(R310&lt;&gt;"Ready","",IFERROR(M310+N(N310)-N(O310),""))</f>
        <v/>
      </c>
      <c r="Z310" s="8">
        <f>IF(R310&lt;&gt;"Ready","",IFERROR(IF(OR(Y310&lt;=W310,Y310-W310&lt;=MIN(8.881784197001252E-16*MAX(ABS(Y310),ABS(W310)),1E-9)),"Yes","No"),""))</f>
        <v/>
      </c>
      <c r="AA310" s="8">
        <f>IF(R310&lt;&gt;"Ready","",IFERROR(IF(AND(Z310="Yes",NOT(OR(X310&lt;=Y310,X310-Y310&lt;=MIN(8.881784197001252E-16*MAX(ABS(X310),ABS(Y310)),1E-9)))),MAX(0,X310-Y310),0),""))</f>
        <v/>
      </c>
      <c r="AB310" s="8">
        <f>IF(R310&lt;&gt;"Ready","",IFERROR(IF(AA310&gt;0,IF(N(Q310)&gt;0,IF(ABS(AD310-ROUND(AD310,0))&lt;=MIN(8.881784197001252E-16*AD310,1E-9),ROUND(AD310,0),ROUNDUP(AD310,0))*Q310,MAX(AA310,N(P310))),0),""))</f>
        <v/>
      </c>
      <c r="AC310" s="8">
        <f>IF(R310&lt;&gt;"Ready","",IFERROR(Y310+AB310,""))</f>
        <v/>
      </c>
      <c r="AD310" s="8">
        <f>IF(R310&lt;&gt;"Ready","",IFERROR(IF(N(Q310)&gt;0,MAX(AA310,N(P310))/Q310,""),""))</f>
        <v/>
      </c>
    </row>
    <row r="311">
      <c r="A311" s="6" t="n"/>
      <c r="B311" s="7" t="n"/>
      <c r="C311" s="7" t="n"/>
      <c r="D311" s="7" t="n"/>
      <c r="E311" s="7" t="n"/>
      <c r="F311" s="7" t="n"/>
      <c r="G311" s="7" t="n"/>
      <c r="H311" s="7" t="n"/>
      <c r="I311" s="7" t="n"/>
      <c r="J311" s="7" t="n"/>
      <c r="K311" s="7" t="n"/>
      <c r="L311" s="7" t="n"/>
      <c r="M311" s="7" t="n"/>
      <c r="N311" s="7" t="n"/>
      <c r="O311" s="7" t="n"/>
      <c r="P311" s="7" t="n"/>
      <c r="Q311" s="7" t="n"/>
      <c r="R311" s="8">
        <f>IF(COUNTA(A311:Q311)=0,"",IF(TRIM(A311&amp;"")="","Item required",IFERROR(IF(NOT(AND(COUNT(B311:C311,M311)=3,MIN(B311:C311,M311)&gt;=0,COUNT(N311:Q311)=COUNTA(N311:Q311),MIN(N311:Q311)&gt;=0)),"Enter nonnegative numbers for demand, days and stock",IF(NOT(OR(AND(D311="Entered",COUNT(E311)=1,E311&gt;=0,COUNTA(F311:G311)=0),AND(D311="Statistical",E311="",COUNT(F311:G311)=2,F311&gt;=0,G311&gt;=50,G311&lt;=99.9))),"Choose entered safety OR sigma and service (50-99.9%)",IF(NOT(OR(AND(H311="Entered",COUNT(I311)=1,I311&gt;=0,COUNTA(J311:L311)=0),AND(H311="EOQ",I311="",L311="",COUNT(J311:K311)=2,MIN(J311:K311)&gt;0),AND(H311="Review",COUNT(L311)=1,L311&gt;=0,COUNTA(I311:K311)=0))),"Choose one quantity basis; EOQ costs must be positive",IF(IF(H311="EOQ",IF(B311=0,TRUE,SQRT(2*(B311*365)*J311/K311)&gt;0),TRUE),"Ready","Calculated EOQ outside numeric range; rescale")))),"Check inputs / numeric range")))</f>
        <v/>
      </c>
      <c r="S311" s="8">
        <f>IF(R311&lt;&gt;"Ready","",IFERROR(IF(D311="Statistical",IF(G311=50,0,MAX(0,_xlfn.NORM.S.INV(G311/100))),""),""))</f>
        <v/>
      </c>
      <c r="T311" s="8">
        <f>IF(R311&lt;&gt;"Ready","",IFERROR(IF(D311="Entered",E311,S311*F311*SQRT(C311)),""))</f>
        <v/>
      </c>
      <c r="U311" s="8">
        <f>IF(R311&lt;&gt;"Ready","",IFERROR(B311*365,""))</f>
        <v/>
      </c>
      <c r="V311" s="8">
        <f>IF(R311&lt;&gt;"Ready","",IFERROR(IF(H311="Entered",I311,IF(H311="Review",B311*L311,IF(U311=0,0,SQRT(2*U311*J311/K311)))),""))</f>
        <v/>
      </c>
      <c r="W311" s="8">
        <f>IF(R311&lt;&gt;"Ready","",IFERROR(B311*C311+T311,""))</f>
        <v/>
      </c>
      <c r="X311" s="8">
        <f>IF(R311&lt;&gt;"Ready","",IFERROR(W311+V311,""))</f>
        <v/>
      </c>
      <c r="Y311" s="8">
        <f>IF(R311&lt;&gt;"Ready","",IFERROR(M311+N(N311)-N(O311),""))</f>
        <v/>
      </c>
      <c r="Z311" s="8">
        <f>IF(R311&lt;&gt;"Ready","",IFERROR(IF(OR(Y311&lt;=W311,Y311-W311&lt;=MIN(8.881784197001252E-16*MAX(ABS(Y311),ABS(W311)),1E-9)),"Yes","No"),""))</f>
        <v/>
      </c>
      <c r="AA311" s="8">
        <f>IF(R311&lt;&gt;"Ready","",IFERROR(IF(AND(Z311="Yes",NOT(OR(X311&lt;=Y311,X311-Y311&lt;=MIN(8.881784197001252E-16*MAX(ABS(X311),ABS(Y311)),1E-9)))),MAX(0,X311-Y311),0),""))</f>
        <v/>
      </c>
      <c r="AB311" s="8">
        <f>IF(R311&lt;&gt;"Ready","",IFERROR(IF(AA311&gt;0,IF(N(Q311)&gt;0,IF(ABS(AD311-ROUND(AD311,0))&lt;=MIN(8.881784197001252E-16*AD311,1E-9),ROUND(AD311,0),ROUNDUP(AD311,0))*Q311,MAX(AA311,N(P311))),0),""))</f>
        <v/>
      </c>
      <c r="AC311" s="8">
        <f>IF(R311&lt;&gt;"Ready","",IFERROR(Y311+AB311,""))</f>
        <v/>
      </c>
      <c r="AD311" s="8">
        <f>IF(R311&lt;&gt;"Ready","",IFERROR(IF(N(Q311)&gt;0,MAX(AA311,N(P311))/Q311,""),""))</f>
        <v/>
      </c>
    </row>
    <row r="312">
      <c r="A312" s="6" t="n"/>
      <c r="B312" s="7" t="n"/>
      <c r="C312" s="7" t="n"/>
      <c r="D312" s="7" t="n"/>
      <c r="E312" s="7" t="n"/>
      <c r="F312" s="7" t="n"/>
      <c r="G312" s="7" t="n"/>
      <c r="H312" s="7" t="n"/>
      <c r="I312" s="7" t="n"/>
      <c r="J312" s="7" t="n"/>
      <c r="K312" s="7" t="n"/>
      <c r="L312" s="7" t="n"/>
      <c r="M312" s="7" t="n"/>
      <c r="N312" s="7" t="n"/>
      <c r="O312" s="7" t="n"/>
      <c r="P312" s="7" t="n"/>
      <c r="Q312" s="7" t="n"/>
      <c r="R312" s="8">
        <f>IF(COUNTA(A312:Q312)=0,"",IF(TRIM(A312&amp;"")="","Item required",IFERROR(IF(NOT(AND(COUNT(B312:C312,M312)=3,MIN(B312:C312,M312)&gt;=0,COUNT(N312:Q312)=COUNTA(N312:Q312),MIN(N312:Q312)&gt;=0)),"Enter nonnegative numbers for demand, days and stock",IF(NOT(OR(AND(D312="Entered",COUNT(E312)=1,E312&gt;=0,COUNTA(F312:G312)=0),AND(D312="Statistical",E312="",COUNT(F312:G312)=2,F312&gt;=0,G312&gt;=50,G312&lt;=99.9))),"Choose entered safety OR sigma and service (50-99.9%)",IF(NOT(OR(AND(H312="Entered",COUNT(I312)=1,I312&gt;=0,COUNTA(J312:L312)=0),AND(H312="EOQ",I312="",L312="",COUNT(J312:K312)=2,MIN(J312:K312)&gt;0),AND(H312="Review",COUNT(L312)=1,L312&gt;=0,COUNTA(I312:K312)=0))),"Choose one quantity basis; EOQ costs must be positive",IF(IF(H312="EOQ",IF(B312=0,TRUE,SQRT(2*(B312*365)*J312/K312)&gt;0),TRUE),"Ready","Calculated EOQ outside numeric range; rescale")))),"Check inputs / numeric range")))</f>
        <v/>
      </c>
      <c r="S312" s="8">
        <f>IF(R312&lt;&gt;"Ready","",IFERROR(IF(D312="Statistical",IF(G312=50,0,MAX(0,_xlfn.NORM.S.INV(G312/100))),""),""))</f>
        <v/>
      </c>
      <c r="T312" s="8">
        <f>IF(R312&lt;&gt;"Ready","",IFERROR(IF(D312="Entered",E312,S312*F312*SQRT(C312)),""))</f>
        <v/>
      </c>
      <c r="U312" s="8">
        <f>IF(R312&lt;&gt;"Ready","",IFERROR(B312*365,""))</f>
        <v/>
      </c>
      <c r="V312" s="8">
        <f>IF(R312&lt;&gt;"Ready","",IFERROR(IF(H312="Entered",I312,IF(H312="Review",B312*L312,IF(U312=0,0,SQRT(2*U312*J312/K312)))),""))</f>
        <v/>
      </c>
      <c r="W312" s="8">
        <f>IF(R312&lt;&gt;"Ready","",IFERROR(B312*C312+T312,""))</f>
        <v/>
      </c>
      <c r="X312" s="8">
        <f>IF(R312&lt;&gt;"Ready","",IFERROR(W312+V312,""))</f>
        <v/>
      </c>
      <c r="Y312" s="8">
        <f>IF(R312&lt;&gt;"Ready","",IFERROR(M312+N(N312)-N(O312),""))</f>
        <v/>
      </c>
      <c r="Z312" s="8">
        <f>IF(R312&lt;&gt;"Ready","",IFERROR(IF(OR(Y312&lt;=W312,Y312-W312&lt;=MIN(8.881784197001252E-16*MAX(ABS(Y312),ABS(W312)),1E-9)),"Yes","No"),""))</f>
        <v/>
      </c>
      <c r="AA312" s="8">
        <f>IF(R312&lt;&gt;"Ready","",IFERROR(IF(AND(Z312="Yes",NOT(OR(X312&lt;=Y312,X312-Y312&lt;=MIN(8.881784197001252E-16*MAX(ABS(X312),ABS(Y312)),1E-9)))),MAX(0,X312-Y312),0),""))</f>
        <v/>
      </c>
      <c r="AB312" s="8">
        <f>IF(R312&lt;&gt;"Ready","",IFERROR(IF(AA312&gt;0,IF(N(Q312)&gt;0,IF(ABS(AD312-ROUND(AD312,0))&lt;=MIN(8.881784197001252E-16*AD312,1E-9),ROUND(AD312,0),ROUNDUP(AD312,0))*Q312,MAX(AA312,N(P312))),0),""))</f>
        <v/>
      </c>
      <c r="AC312" s="8">
        <f>IF(R312&lt;&gt;"Ready","",IFERROR(Y312+AB312,""))</f>
        <v/>
      </c>
      <c r="AD312" s="8">
        <f>IF(R312&lt;&gt;"Ready","",IFERROR(IF(N(Q312)&gt;0,MAX(AA312,N(P312))/Q312,""),""))</f>
        <v/>
      </c>
    </row>
    <row r="313">
      <c r="A313" s="6" t="n"/>
      <c r="B313" s="7" t="n"/>
      <c r="C313" s="7" t="n"/>
      <c r="D313" s="7" t="n"/>
      <c r="E313" s="7" t="n"/>
      <c r="F313" s="7" t="n"/>
      <c r="G313" s="7" t="n"/>
      <c r="H313" s="7" t="n"/>
      <c r="I313" s="7" t="n"/>
      <c r="J313" s="7" t="n"/>
      <c r="K313" s="7" t="n"/>
      <c r="L313" s="7" t="n"/>
      <c r="M313" s="7" t="n"/>
      <c r="N313" s="7" t="n"/>
      <c r="O313" s="7" t="n"/>
      <c r="P313" s="7" t="n"/>
      <c r="Q313" s="7" t="n"/>
      <c r="R313" s="8">
        <f>IF(COUNTA(A313:Q313)=0,"",IF(TRIM(A313&amp;"")="","Item required",IFERROR(IF(NOT(AND(COUNT(B313:C313,M313)=3,MIN(B313:C313,M313)&gt;=0,COUNT(N313:Q313)=COUNTA(N313:Q313),MIN(N313:Q313)&gt;=0)),"Enter nonnegative numbers for demand, days and stock",IF(NOT(OR(AND(D313="Entered",COUNT(E313)=1,E313&gt;=0,COUNTA(F313:G313)=0),AND(D313="Statistical",E313="",COUNT(F313:G313)=2,F313&gt;=0,G313&gt;=50,G313&lt;=99.9))),"Choose entered safety OR sigma and service (50-99.9%)",IF(NOT(OR(AND(H313="Entered",COUNT(I313)=1,I313&gt;=0,COUNTA(J313:L313)=0),AND(H313="EOQ",I313="",L313="",COUNT(J313:K313)=2,MIN(J313:K313)&gt;0),AND(H313="Review",COUNT(L313)=1,L313&gt;=0,COUNTA(I313:K313)=0))),"Choose one quantity basis; EOQ costs must be positive",IF(IF(H313="EOQ",IF(B313=0,TRUE,SQRT(2*(B313*365)*J313/K313)&gt;0),TRUE),"Ready","Calculated EOQ outside numeric range; rescale")))),"Check inputs / numeric range")))</f>
        <v/>
      </c>
      <c r="S313" s="8">
        <f>IF(R313&lt;&gt;"Ready","",IFERROR(IF(D313="Statistical",IF(G313=50,0,MAX(0,_xlfn.NORM.S.INV(G313/100))),""),""))</f>
        <v/>
      </c>
      <c r="T313" s="8">
        <f>IF(R313&lt;&gt;"Ready","",IFERROR(IF(D313="Entered",E313,S313*F313*SQRT(C313)),""))</f>
        <v/>
      </c>
      <c r="U313" s="8">
        <f>IF(R313&lt;&gt;"Ready","",IFERROR(B313*365,""))</f>
        <v/>
      </c>
      <c r="V313" s="8">
        <f>IF(R313&lt;&gt;"Ready","",IFERROR(IF(H313="Entered",I313,IF(H313="Review",B313*L313,IF(U313=0,0,SQRT(2*U313*J313/K313)))),""))</f>
        <v/>
      </c>
      <c r="W313" s="8">
        <f>IF(R313&lt;&gt;"Ready","",IFERROR(B313*C313+T313,""))</f>
        <v/>
      </c>
      <c r="X313" s="8">
        <f>IF(R313&lt;&gt;"Ready","",IFERROR(W313+V313,""))</f>
        <v/>
      </c>
      <c r="Y313" s="8">
        <f>IF(R313&lt;&gt;"Ready","",IFERROR(M313+N(N313)-N(O313),""))</f>
        <v/>
      </c>
      <c r="Z313" s="8">
        <f>IF(R313&lt;&gt;"Ready","",IFERROR(IF(OR(Y313&lt;=W313,Y313-W313&lt;=MIN(8.881784197001252E-16*MAX(ABS(Y313),ABS(W313)),1E-9)),"Yes","No"),""))</f>
        <v/>
      </c>
      <c r="AA313" s="8">
        <f>IF(R313&lt;&gt;"Ready","",IFERROR(IF(AND(Z313="Yes",NOT(OR(X313&lt;=Y313,X313-Y313&lt;=MIN(8.881784197001252E-16*MAX(ABS(X313),ABS(Y313)),1E-9)))),MAX(0,X313-Y313),0),""))</f>
        <v/>
      </c>
      <c r="AB313" s="8">
        <f>IF(R313&lt;&gt;"Ready","",IFERROR(IF(AA313&gt;0,IF(N(Q313)&gt;0,IF(ABS(AD313-ROUND(AD313,0))&lt;=MIN(8.881784197001252E-16*AD313,1E-9),ROUND(AD313,0),ROUNDUP(AD313,0))*Q313,MAX(AA313,N(P313))),0),""))</f>
        <v/>
      </c>
      <c r="AC313" s="8">
        <f>IF(R313&lt;&gt;"Ready","",IFERROR(Y313+AB313,""))</f>
        <v/>
      </c>
      <c r="AD313" s="8">
        <f>IF(R313&lt;&gt;"Ready","",IFERROR(IF(N(Q313)&gt;0,MAX(AA313,N(P313))/Q313,""),""))</f>
        <v/>
      </c>
    </row>
    <row r="314">
      <c r="A314" s="6" t="n"/>
      <c r="B314" s="7" t="n"/>
      <c r="C314" s="7" t="n"/>
      <c r="D314" s="7" t="n"/>
      <c r="E314" s="7" t="n"/>
      <c r="F314" s="7" t="n"/>
      <c r="G314" s="7" t="n"/>
      <c r="H314" s="7" t="n"/>
      <c r="I314" s="7" t="n"/>
      <c r="J314" s="7" t="n"/>
      <c r="K314" s="7" t="n"/>
      <c r="L314" s="7" t="n"/>
      <c r="M314" s="7" t="n"/>
      <c r="N314" s="7" t="n"/>
      <c r="O314" s="7" t="n"/>
      <c r="P314" s="7" t="n"/>
      <c r="Q314" s="7" t="n"/>
      <c r="R314" s="8">
        <f>IF(COUNTA(A314:Q314)=0,"",IF(TRIM(A314&amp;"")="","Item required",IFERROR(IF(NOT(AND(COUNT(B314:C314,M314)=3,MIN(B314:C314,M314)&gt;=0,COUNT(N314:Q314)=COUNTA(N314:Q314),MIN(N314:Q314)&gt;=0)),"Enter nonnegative numbers for demand, days and stock",IF(NOT(OR(AND(D314="Entered",COUNT(E314)=1,E314&gt;=0,COUNTA(F314:G314)=0),AND(D314="Statistical",E314="",COUNT(F314:G314)=2,F314&gt;=0,G314&gt;=50,G314&lt;=99.9))),"Choose entered safety OR sigma and service (50-99.9%)",IF(NOT(OR(AND(H314="Entered",COUNT(I314)=1,I314&gt;=0,COUNTA(J314:L314)=0),AND(H314="EOQ",I314="",L314="",COUNT(J314:K314)=2,MIN(J314:K314)&gt;0),AND(H314="Review",COUNT(L314)=1,L314&gt;=0,COUNTA(I314:K314)=0))),"Choose one quantity basis; EOQ costs must be positive",IF(IF(H314="EOQ",IF(B314=0,TRUE,SQRT(2*(B314*365)*J314/K314)&gt;0),TRUE),"Ready","Calculated EOQ outside numeric range; rescale")))),"Check inputs / numeric range")))</f>
        <v/>
      </c>
      <c r="S314" s="8">
        <f>IF(R314&lt;&gt;"Ready","",IFERROR(IF(D314="Statistical",IF(G314=50,0,MAX(0,_xlfn.NORM.S.INV(G314/100))),""),""))</f>
        <v/>
      </c>
      <c r="T314" s="8">
        <f>IF(R314&lt;&gt;"Ready","",IFERROR(IF(D314="Entered",E314,S314*F314*SQRT(C314)),""))</f>
        <v/>
      </c>
      <c r="U314" s="8">
        <f>IF(R314&lt;&gt;"Ready","",IFERROR(B314*365,""))</f>
        <v/>
      </c>
      <c r="V314" s="8">
        <f>IF(R314&lt;&gt;"Ready","",IFERROR(IF(H314="Entered",I314,IF(H314="Review",B314*L314,IF(U314=0,0,SQRT(2*U314*J314/K314)))),""))</f>
        <v/>
      </c>
      <c r="W314" s="8">
        <f>IF(R314&lt;&gt;"Ready","",IFERROR(B314*C314+T314,""))</f>
        <v/>
      </c>
      <c r="X314" s="8">
        <f>IF(R314&lt;&gt;"Ready","",IFERROR(W314+V314,""))</f>
        <v/>
      </c>
      <c r="Y314" s="8">
        <f>IF(R314&lt;&gt;"Ready","",IFERROR(M314+N(N314)-N(O314),""))</f>
        <v/>
      </c>
      <c r="Z314" s="8">
        <f>IF(R314&lt;&gt;"Ready","",IFERROR(IF(OR(Y314&lt;=W314,Y314-W314&lt;=MIN(8.881784197001252E-16*MAX(ABS(Y314),ABS(W314)),1E-9)),"Yes","No"),""))</f>
        <v/>
      </c>
      <c r="AA314" s="8">
        <f>IF(R314&lt;&gt;"Ready","",IFERROR(IF(AND(Z314="Yes",NOT(OR(X314&lt;=Y314,X314-Y314&lt;=MIN(8.881784197001252E-16*MAX(ABS(X314),ABS(Y314)),1E-9)))),MAX(0,X314-Y314),0),""))</f>
        <v/>
      </c>
      <c r="AB314" s="8">
        <f>IF(R314&lt;&gt;"Ready","",IFERROR(IF(AA314&gt;0,IF(N(Q314)&gt;0,IF(ABS(AD314-ROUND(AD314,0))&lt;=MIN(8.881784197001252E-16*AD314,1E-9),ROUND(AD314,0),ROUNDUP(AD314,0))*Q314,MAX(AA314,N(P314))),0),""))</f>
        <v/>
      </c>
      <c r="AC314" s="8">
        <f>IF(R314&lt;&gt;"Ready","",IFERROR(Y314+AB314,""))</f>
        <v/>
      </c>
      <c r="AD314" s="8">
        <f>IF(R314&lt;&gt;"Ready","",IFERROR(IF(N(Q314)&gt;0,MAX(AA314,N(P314))/Q314,""),""))</f>
        <v/>
      </c>
    </row>
    <row r="315">
      <c r="A315" s="6" t="n"/>
      <c r="B315" s="7" t="n"/>
      <c r="C315" s="7" t="n"/>
      <c r="D315" s="7" t="n"/>
      <c r="E315" s="7" t="n"/>
      <c r="F315" s="7" t="n"/>
      <c r="G315" s="7" t="n"/>
      <c r="H315" s="7" t="n"/>
      <c r="I315" s="7" t="n"/>
      <c r="J315" s="7" t="n"/>
      <c r="K315" s="7" t="n"/>
      <c r="L315" s="7" t="n"/>
      <c r="M315" s="7" t="n"/>
      <c r="N315" s="7" t="n"/>
      <c r="O315" s="7" t="n"/>
      <c r="P315" s="7" t="n"/>
      <c r="Q315" s="7" t="n"/>
      <c r="R315" s="8">
        <f>IF(COUNTA(A315:Q315)=0,"",IF(TRIM(A315&amp;"")="","Item required",IFERROR(IF(NOT(AND(COUNT(B315:C315,M315)=3,MIN(B315:C315,M315)&gt;=0,COUNT(N315:Q315)=COUNTA(N315:Q315),MIN(N315:Q315)&gt;=0)),"Enter nonnegative numbers for demand, days and stock",IF(NOT(OR(AND(D315="Entered",COUNT(E315)=1,E315&gt;=0,COUNTA(F315:G315)=0),AND(D315="Statistical",E315="",COUNT(F315:G315)=2,F315&gt;=0,G315&gt;=50,G315&lt;=99.9))),"Choose entered safety OR sigma and service (50-99.9%)",IF(NOT(OR(AND(H315="Entered",COUNT(I315)=1,I315&gt;=0,COUNTA(J315:L315)=0),AND(H315="EOQ",I315="",L315="",COUNT(J315:K315)=2,MIN(J315:K315)&gt;0),AND(H315="Review",COUNT(L315)=1,L315&gt;=0,COUNTA(I315:K315)=0))),"Choose one quantity basis; EOQ costs must be positive",IF(IF(H315="EOQ",IF(B315=0,TRUE,SQRT(2*(B315*365)*J315/K315)&gt;0),TRUE),"Ready","Calculated EOQ outside numeric range; rescale")))),"Check inputs / numeric range")))</f>
        <v/>
      </c>
      <c r="S315" s="8">
        <f>IF(R315&lt;&gt;"Ready","",IFERROR(IF(D315="Statistical",IF(G315=50,0,MAX(0,_xlfn.NORM.S.INV(G315/100))),""),""))</f>
        <v/>
      </c>
      <c r="T315" s="8">
        <f>IF(R315&lt;&gt;"Ready","",IFERROR(IF(D315="Entered",E315,S315*F315*SQRT(C315)),""))</f>
        <v/>
      </c>
      <c r="U315" s="8">
        <f>IF(R315&lt;&gt;"Ready","",IFERROR(B315*365,""))</f>
        <v/>
      </c>
      <c r="V315" s="8">
        <f>IF(R315&lt;&gt;"Ready","",IFERROR(IF(H315="Entered",I315,IF(H315="Review",B315*L315,IF(U315=0,0,SQRT(2*U315*J315/K315)))),""))</f>
        <v/>
      </c>
      <c r="W315" s="8">
        <f>IF(R315&lt;&gt;"Ready","",IFERROR(B315*C315+T315,""))</f>
        <v/>
      </c>
      <c r="X315" s="8">
        <f>IF(R315&lt;&gt;"Ready","",IFERROR(W315+V315,""))</f>
        <v/>
      </c>
      <c r="Y315" s="8">
        <f>IF(R315&lt;&gt;"Ready","",IFERROR(M315+N(N315)-N(O315),""))</f>
        <v/>
      </c>
      <c r="Z315" s="8">
        <f>IF(R315&lt;&gt;"Ready","",IFERROR(IF(OR(Y315&lt;=W315,Y315-W315&lt;=MIN(8.881784197001252E-16*MAX(ABS(Y315),ABS(W315)),1E-9)),"Yes","No"),""))</f>
        <v/>
      </c>
      <c r="AA315" s="8">
        <f>IF(R315&lt;&gt;"Ready","",IFERROR(IF(AND(Z315="Yes",NOT(OR(X315&lt;=Y315,X315-Y315&lt;=MIN(8.881784197001252E-16*MAX(ABS(X315),ABS(Y315)),1E-9)))),MAX(0,X315-Y315),0),""))</f>
        <v/>
      </c>
      <c r="AB315" s="8">
        <f>IF(R315&lt;&gt;"Ready","",IFERROR(IF(AA315&gt;0,IF(N(Q315)&gt;0,IF(ABS(AD315-ROUND(AD315,0))&lt;=MIN(8.881784197001252E-16*AD315,1E-9),ROUND(AD315,0),ROUNDUP(AD315,0))*Q315,MAX(AA315,N(P315))),0),""))</f>
        <v/>
      </c>
      <c r="AC315" s="8">
        <f>IF(R315&lt;&gt;"Ready","",IFERROR(Y315+AB315,""))</f>
        <v/>
      </c>
      <c r="AD315" s="8">
        <f>IF(R315&lt;&gt;"Ready","",IFERROR(IF(N(Q315)&gt;0,MAX(AA315,N(P315))/Q315,""),""))</f>
        <v/>
      </c>
    </row>
    <row r="316">
      <c r="A316" s="6" t="n"/>
      <c r="B316" s="7" t="n"/>
      <c r="C316" s="7" t="n"/>
      <c r="D316" s="7" t="n"/>
      <c r="E316" s="7" t="n"/>
      <c r="F316" s="7" t="n"/>
      <c r="G316" s="7" t="n"/>
      <c r="H316" s="7" t="n"/>
      <c r="I316" s="7" t="n"/>
      <c r="J316" s="7" t="n"/>
      <c r="K316" s="7" t="n"/>
      <c r="L316" s="7" t="n"/>
      <c r="M316" s="7" t="n"/>
      <c r="N316" s="7" t="n"/>
      <c r="O316" s="7" t="n"/>
      <c r="P316" s="7" t="n"/>
      <c r="Q316" s="7" t="n"/>
      <c r="R316" s="8">
        <f>IF(COUNTA(A316:Q316)=0,"",IF(TRIM(A316&amp;"")="","Item required",IFERROR(IF(NOT(AND(COUNT(B316:C316,M316)=3,MIN(B316:C316,M316)&gt;=0,COUNT(N316:Q316)=COUNTA(N316:Q316),MIN(N316:Q316)&gt;=0)),"Enter nonnegative numbers for demand, days and stock",IF(NOT(OR(AND(D316="Entered",COUNT(E316)=1,E316&gt;=0,COUNTA(F316:G316)=0),AND(D316="Statistical",E316="",COUNT(F316:G316)=2,F316&gt;=0,G316&gt;=50,G316&lt;=99.9))),"Choose entered safety OR sigma and service (50-99.9%)",IF(NOT(OR(AND(H316="Entered",COUNT(I316)=1,I316&gt;=0,COUNTA(J316:L316)=0),AND(H316="EOQ",I316="",L316="",COUNT(J316:K316)=2,MIN(J316:K316)&gt;0),AND(H316="Review",COUNT(L316)=1,L316&gt;=0,COUNTA(I316:K316)=0))),"Choose one quantity basis; EOQ costs must be positive",IF(IF(H316="EOQ",IF(B316=0,TRUE,SQRT(2*(B316*365)*J316/K316)&gt;0),TRUE),"Ready","Calculated EOQ outside numeric range; rescale")))),"Check inputs / numeric range")))</f>
        <v/>
      </c>
      <c r="S316" s="8">
        <f>IF(R316&lt;&gt;"Ready","",IFERROR(IF(D316="Statistical",IF(G316=50,0,MAX(0,_xlfn.NORM.S.INV(G316/100))),""),""))</f>
        <v/>
      </c>
      <c r="T316" s="8">
        <f>IF(R316&lt;&gt;"Ready","",IFERROR(IF(D316="Entered",E316,S316*F316*SQRT(C316)),""))</f>
        <v/>
      </c>
      <c r="U316" s="8">
        <f>IF(R316&lt;&gt;"Ready","",IFERROR(B316*365,""))</f>
        <v/>
      </c>
      <c r="V316" s="8">
        <f>IF(R316&lt;&gt;"Ready","",IFERROR(IF(H316="Entered",I316,IF(H316="Review",B316*L316,IF(U316=0,0,SQRT(2*U316*J316/K316)))),""))</f>
        <v/>
      </c>
      <c r="W316" s="8">
        <f>IF(R316&lt;&gt;"Ready","",IFERROR(B316*C316+T316,""))</f>
        <v/>
      </c>
      <c r="X316" s="8">
        <f>IF(R316&lt;&gt;"Ready","",IFERROR(W316+V316,""))</f>
        <v/>
      </c>
      <c r="Y316" s="8">
        <f>IF(R316&lt;&gt;"Ready","",IFERROR(M316+N(N316)-N(O316),""))</f>
        <v/>
      </c>
      <c r="Z316" s="8">
        <f>IF(R316&lt;&gt;"Ready","",IFERROR(IF(OR(Y316&lt;=W316,Y316-W316&lt;=MIN(8.881784197001252E-16*MAX(ABS(Y316),ABS(W316)),1E-9)),"Yes","No"),""))</f>
        <v/>
      </c>
      <c r="AA316" s="8">
        <f>IF(R316&lt;&gt;"Ready","",IFERROR(IF(AND(Z316="Yes",NOT(OR(X316&lt;=Y316,X316-Y316&lt;=MIN(8.881784197001252E-16*MAX(ABS(X316),ABS(Y316)),1E-9)))),MAX(0,X316-Y316),0),""))</f>
        <v/>
      </c>
      <c r="AB316" s="8">
        <f>IF(R316&lt;&gt;"Ready","",IFERROR(IF(AA316&gt;0,IF(N(Q316)&gt;0,IF(ABS(AD316-ROUND(AD316,0))&lt;=MIN(8.881784197001252E-16*AD316,1E-9),ROUND(AD316,0),ROUNDUP(AD316,0))*Q316,MAX(AA316,N(P316))),0),""))</f>
        <v/>
      </c>
      <c r="AC316" s="8">
        <f>IF(R316&lt;&gt;"Ready","",IFERROR(Y316+AB316,""))</f>
        <v/>
      </c>
      <c r="AD316" s="8">
        <f>IF(R316&lt;&gt;"Ready","",IFERROR(IF(N(Q316)&gt;0,MAX(AA316,N(P316))/Q316,""),""))</f>
        <v/>
      </c>
    </row>
    <row r="317">
      <c r="A317" s="6" t="n"/>
      <c r="B317" s="7" t="n"/>
      <c r="C317" s="7" t="n"/>
      <c r="D317" s="7" t="n"/>
      <c r="E317" s="7" t="n"/>
      <c r="F317" s="7" t="n"/>
      <c r="G317" s="7" t="n"/>
      <c r="H317" s="7" t="n"/>
      <c r="I317" s="7" t="n"/>
      <c r="J317" s="7" t="n"/>
      <c r="K317" s="7" t="n"/>
      <c r="L317" s="7" t="n"/>
      <c r="M317" s="7" t="n"/>
      <c r="N317" s="7" t="n"/>
      <c r="O317" s="7" t="n"/>
      <c r="P317" s="7" t="n"/>
      <c r="Q317" s="7" t="n"/>
      <c r="R317" s="8">
        <f>IF(COUNTA(A317:Q317)=0,"",IF(TRIM(A317&amp;"")="","Item required",IFERROR(IF(NOT(AND(COUNT(B317:C317,M317)=3,MIN(B317:C317,M317)&gt;=0,COUNT(N317:Q317)=COUNTA(N317:Q317),MIN(N317:Q317)&gt;=0)),"Enter nonnegative numbers for demand, days and stock",IF(NOT(OR(AND(D317="Entered",COUNT(E317)=1,E317&gt;=0,COUNTA(F317:G317)=0),AND(D317="Statistical",E317="",COUNT(F317:G317)=2,F317&gt;=0,G317&gt;=50,G317&lt;=99.9))),"Choose entered safety OR sigma and service (50-99.9%)",IF(NOT(OR(AND(H317="Entered",COUNT(I317)=1,I317&gt;=0,COUNTA(J317:L317)=0),AND(H317="EOQ",I317="",L317="",COUNT(J317:K317)=2,MIN(J317:K317)&gt;0),AND(H317="Review",COUNT(L317)=1,L317&gt;=0,COUNTA(I317:K317)=0))),"Choose one quantity basis; EOQ costs must be positive",IF(IF(H317="EOQ",IF(B317=0,TRUE,SQRT(2*(B317*365)*J317/K317)&gt;0),TRUE),"Ready","Calculated EOQ outside numeric range; rescale")))),"Check inputs / numeric range")))</f>
        <v/>
      </c>
      <c r="S317" s="8">
        <f>IF(R317&lt;&gt;"Ready","",IFERROR(IF(D317="Statistical",IF(G317=50,0,MAX(0,_xlfn.NORM.S.INV(G317/100))),""),""))</f>
        <v/>
      </c>
      <c r="T317" s="8">
        <f>IF(R317&lt;&gt;"Ready","",IFERROR(IF(D317="Entered",E317,S317*F317*SQRT(C317)),""))</f>
        <v/>
      </c>
      <c r="U317" s="8">
        <f>IF(R317&lt;&gt;"Ready","",IFERROR(B317*365,""))</f>
        <v/>
      </c>
      <c r="V317" s="8">
        <f>IF(R317&lt;&gt;"Ready","",IFERROR(IF(H317="Entered",I317,IF(H317="Review",B317*L317,IF(U317=0,0,SQRT(2*U317*J317/K317)))),""))</f>
        <v/>
      </c>
      <c r="W317" s="8">
        <f>IF(R317&lt;&gt;"Ready","",IFERROR(B317*C317+T317,""))</f>
        <v/>
      </c>
      <c r="X317" s="8">
        <f>IF(R317&lt;&gt;"Ready","",IFERROR(W317+V317,""))</f>
        <v/>
      </c>
      <c r="Y317" s="8">
        <f>IF(R317&lt;&gt;"Ready","",IFERROR(M317+N(N317)-N(O317),""))</f>
        <v/>
      </c>
      <c r="Z317" s="8">
        <f>IF(R317&lt;&gt;"Ready","",IFERROR(IF(OR(Y317&lt;=W317,Y317-W317&lt;=MIN(8.881784197001252E-16*MAX(ABS(Y317),ABS(W317)),1E-9)),"Yes","No"),""))</f>
        <v/>
      </c>
      <c r="AA317" s="8">
        <f>IF(R317&lt;&gt;"Ready","",IFERROR(IF(AND(Z317="Yes",NOT(OR(X317&lt;=Y317,X317-Y317&lt;=MIN(8.881784197001252E-16*MAX(ABS(X317),ABS(Y317)),1E-9)))),MAX(0,X317-Y317),0),""))</f>
        <v/>
      </c>
      <c r="AB317" s="8">
        <f>IF(R317&lt;&gt;"Ready","",IFERROR(IF(AA317&gt;0,IF(N(Q317)&gt;0,IF(ABS(AD317-ROUND(AD317,0))&lt;=MIN(8.881784197001252E-16*AD317,1E-9),ROUND(AD317,0),ROUNDUP(AD317,0))*Q317,MAX(AA317,N(P317))),0),""))</f>
        <v/>
      </c>
      <c r="AC317" s="8">
        <f>IF(R317&lt;&gt;"Ready","",IFERROR(Y317+AB317,""))</f>
        <v/>
      </c>
      <c r="AD317" s="8">
        <f>IF(R317&lt;&gt;"Ready","",IFERROR(IF(N(Q317)&gt;0,MAX(AA317,N(P317))/Q317,""),""))</f>
        <v/>
      </c>
    </row>
    <row r="318">
      <c r="A318" s="6" t="n"/>
      <c r="B318" s="7" t="n"/>
      <c r="C318" s="7" t="n"/>
      <c r="D318" s="7" t="n"/>
      <c r="E318" s="7" t="n"/>
      <c r="F318" s="7" t="n"/>
      <c r="G318" s="7" t="n"/>
      <c r="H318" s="7" t="n"/>
      <c r="I318" s="7" t="n"/>
      <c r="J318" s="7" t="n"/>
      <c r="K318" s="7" t="n"/>
      <c r="L318" s="7" t="n"/>
      <c r="M318" s="7" t="n"/>
      <c r="N318" s="7" t="n"/>
      <c r="O318" s="7" t="n"/>
      <c r="P318" s="7" t="n"/>
      <c r="Q318" s="7" t="n"/>
      <c r="R318" s="8">
        <f>IF(COUNTA(A318:Q318)=0,"",IF(TRIM(A318&amp;"")="","Item required",IFERROR(IF(NOT(AND(COUNT(B318:C318,M318)=3,MIN(B318:C318,M318)&gt;=0,COUNT(N318:Q318)=COUNTA(N318:Q318),MIN(N318:Q318)&gt;=0)),"Enter nonnegative numbers for demand, days and stock",IF(NOT(OR(AND(D318="Entered",COUNT(E318)=1,E318&gt;=0,COUNTA(F318:G318)=0),AND(D318="Statistical",E318="",COUNT(F318:G318)=2,F318&gt;=0,G318&gt;=50,G318&lt;=99.9))),"Choose entered safety OR sigma and service (50-99.9%)",IF(NOT(OR(AND(H318="Entered",COUNT(I318)=1,I318&gt;=0,COUNTA(J318:L318)=0),AND(H318="EOQ",I318="",L318="",COUNT(J318:K318)=2,MIN(J318:K318)&gt;0),AND(H318="Review",COUNT(L318)=1,L318&gt;=0,COUNTA(I318:K318)=0))),"Choose one quantity basis; EOQ costs must be positive",IF(IF(H318="EOQ",IF(B318=0,TRUE,SQRT(2*(B318*365)*J318/K318)&gt;0),TRUE),"Ready","Calculated EOQ outside numeric range; rescale")))),"Check inputs / numeric range")))</f>
        <v/>
      </c>
      <c r="S318" s="8">
        <f>IF(R318&lt;&gt;"Ready","",IFERROR(IF(D318="Statistical",IF(G318=50,0,MAX(0,_xlfn.NORM.S.INV(G318/100))),""),""))</f>
        <v/>
      </c>
      <c r="T318" s="8">
        <f>IF(R318&lt;&gt;"Ready","",IFERROR(IF(D318="Entered",E318,S318*F318*SQRT(C318)),""))</f>
        <v/>
      </c>
      <c r="U318" s="8">
        <f>IF(R318&lt;&gt;"Ready","",IFERROR(B318*365,""))</f>
        <v/>
      </c>
      <c r="V318" s="8">
        <f>IF(R318&lt;&gt;"Ready","",IFERROR(IF(H318="Entered",I318,IF(H318="Review",B318*L318,IF(U318=0,0,SQRT(2*U318*J318/K318)))),""))</f>
        <v/>
      </c>
      <c r="W318" s="8">
        <f>IF(R318&lt;&gt;"Ready","",IFERROR(B318*C318+T318,""))</f>
        <v/>
      </c>
      <c r="X318" s="8">
        <f>IF(R318&lt;&gt;"Ready","",IFERROR(W318+V318,""))</f>
        <v/>
      </c>
      <c r="Y318" s="8">
        <f>IF(R318&lt;&gt;"Ready","",IFERROR(M318+N(N318)-N(O318),""))</f>
        <v/>
      </c>
      <c r="Z318" s="8">
        <f>IF(R318&lt;&gt;"Ready","",IFERROR(IF(OR(Y318&lt;=W318,Y318-W318&lt;=MIN(8.881784197001252E-16*MAX(ABS(Y318),ABS(W318)),1E-9)),"Yes","No"),""))</f>
        <v/>
      </c>
      <c r="AA318" s="8">
        <f>IF(R318&lt;&gt;"Ready","",IFERROR(IF(AND(Z318="Yes",NOT(OR(X318&lt;=Y318,X318-Y318&lt;=MIN(8.881784197001252E-16*MAX(ABS(X318),ABS(Y318)),1E-9)))),MAX(0,X318-Y318),0),""))</f>
        <v/>
      </c>
      <c r="AB318" s="8">
        <f>IF(R318&lt;&gt;"Ready","",IFERROR(IF(AA318&gt;0,IF(N(Q318)&gt;0,IF(ABS(AD318-ROUND(AD318,0))&lt;=MIN(8.881784197001252E-16*AD318,1E-9),ROUND(AD318,0),ROUNDUP(AD318,0))*Q318,MAX(AA318,N(P318))),0),""))</f>
        <v/>
      </c>
      <c r="AC318" s="8">
        <f>IF(R318&lt;&gt;"Ready","",IFERROR(Y318+AB318,""))</f>
        <v/>
      </c>
      <c r="AD318" s="8">
        <f>IF(R318&lt;&gt;"Ready","",IFERROR(IF(N(Q318)&gt;0,MAX(AA318,N(P318))/Q318,""),""))</f>
        <v/>
      </c>
    </row>
    <row r="319">
      <c r="A319" s="6" t="n"/>
      <c r="B319" s="7" t="n"/>
      <c r="C319" s="7" t="n"/>
      <c r="D319" s="7" t="n"/>
      <c r="E319" s="7" t="n"/>
      <c r="F319" s="7" t="n"/>
      <c r="G319" s="7" t="n"/>
      <c r="H319" s="7" t="n"/>
      <c r="I319" s="7" t="n"/>
      <c r="J319" s="7" t="n"/>
      <c r="K319" s="7" t="n"/>
      <c r="L319" s="7" t="n"/>
      <c r="M319" s="7" t="n"/>
      <c r="N319" s="7" t="n"/>
      <c r="O319" s="7" t="n"/>
      <c r="P319" s="7" t="n"/>
      <c r="Q319" s="7" t="n"/>
      <c r="R319" s="8">
        <f>IF(COUNTA(A319:Q319)=0,"",IF(TRIM(A319&amp;"")="","Item required",IFERROR(IF(NOT(AND(COUNT(B319:C319,M319)=3,MIN(B319:C319,M319)&gt;=0,COUNT(N319:Q319)=COUNTA(N319:Q319),MIN(N319:Q319)&gt;=0)),"Enter nonnegative numbers for demand, days and stock",IF(NOT(OR(AND(D319="Entered",COUNT(E319)=1,E319&gt;=0,COUNTA(F319:G319)=0),AND(D319="Statistical",E319="",COUNT(F319:G319)=2,F319&gt;=0,G319&gt;=50,G319&lt;=99.9))),"Choose entered safety OR sigma and service (50-99.9%)",IF(NOT(OR(AND(H319="Entered",COUNT(I319)=1,I319&gt;=0,COUNTA(J319:L319)=0),AND(H319="EOQ",I319="",L319="",COUNT(J319:K319)=2,MIN(J319:K319)&gt;0),AND(H319="Review",COUNT(L319)=1,L319&gt;=0,COUNTA(I319:K319)=0))),"Choose one quantity basis; EOQ costs must be positive",IF(IF(H319="EOQ",IF(B319=0,TRUE,SQRT(2*(B319*365)*J319/K319)&gt;0),TRUE),"Ready","Calculated EOQ outside numeric range; rescale")))),"Check inputs / numeric range")))</f>
        <v/>
      </c>
      <c r="S319" s="8">
        <f>IF(R319&lt;&gt;"Ready","",IFERROR(IF(D319="Statistical",IF(G319=50,0,MAX(0,_xlfn.NORM.S.INV(G319/100))),""),""))</f>
        <v/>
      </c>
      <c r="T319" s="8">
        <f>IF(R319&lt;&gt;"Ready","",IFERROR(IF(D319="Entered",E319,S319*F319*SQRT(C319)),""))</f>
        <v/>
      </c>
      <c r="U319" s="8">
        <f>IF(R319&lt;&gt;"Ready","",IFERROR(B319*365,""))</f>
        <v/>
      </c>
      <c r="V319" s="8">
        <f>IF(R319&lt;&gt;"Ready","",IFERROR(IF(H319="Entered",I319,IF(H319="Review",B319*L319,IF(U319=0,0,SQRT(2*U319*J319/K319)))),""))</f>
        <v/>
      </c>
      <c r="W319" s="8">
        <f>IF(R319&lt;&gt;"Ready","",IFERROR(B319*C319+T319,""))</f>
        <v/>
      </c>
      <c r="X319" s="8">
        <f>IF(R319&lt;&gt;"Ready","",IFERROR(W319+V319,""))</f>
        <v/>
      </c>
      <c r="Y319" s="8">
        <f>IF(R319&lt;&gt;"Ready","",IFERROR(M319+N(N319)-N(O319),""))</f>
        <v/>
      </c>
      <c r="Z319" s="8">
        <f>IF(R319&lt;&gt;"Ready","",IFERROR(IF(OR(Y319&lt;=W319,Y319-W319&lt;=MIN(8.881784197001252E-16*MAX(ABS(Y319),ABS(W319)),1E-9)),"Yes","No"),""))</f>
        <v/>
      </c>
      <c r="AA319" s="8">
        <f>IF(R319&lt;&gt;"Ready","",IFERROR(IF(AND(Z319="Yes",NOT(OR(X319&lt;=Y319,X319-Y319&lt;=MIN(8.881784197001252E-16*MAX(ABS(X319),ABS(Y319)),1E-9)))),MAX(0,X319-Y319),0),""))</f>
        <v/>
      </c>
      <c r="AB319" s="8">
        <f>IF(R319&lt;&gt;"Ready","",IFERROR(IF(AA319&gt;0,IF(N(Q319)&gt;0,IF(ABS(AD319-ROUND(AD319,0))&lt;=MIN(8.881784197001252E-16*AD319,1E-9),ROUND(AD319,0),ROUNDUP(AD319,0))*Q319,MAX(AA319,N(P319))),0),""))</f>
        <v/>
      </c>
      <c r="AC319" s="8">
        <f>IF(R319&lt;&gt;"Ready","",IFERROR(Y319+AB319,""))</f>
        <v/>
      </c>
      <c r="AD319" s="8">
        <f>IF(R319&lt;&gt;"Ready","",IFERROR(IF(N(Q319)&gt;0,MAX(AA319,N(P319))/Q319,""),""))</f>
        <v/>
      </c>
    </row>
    <row r="320">
      <c r="A320" s="6" t="n"/>
      <c r="B320" s="7" t="n"/>
      <c r="C320" s="7" t="n"/>
      <c r="D320" s="7" t="n"/>
      <c r="E320" s="7" t="n"/>
      <c r="F320" s="7" t="n"/>
      <c r="G320" s="7" t="n"/>
      <c r="H320" s="7" t="n"/>
      <c r="I320" s="7" t="n"/>
      <c r="J320" s="7" t="n"/>
      <c r="K320" s="7" t="n"/>
      <c r="L320" s="7" t="n"/>
      <c r="M320" s="7" t="n"/>
      <c r="N320" s="7" t="n"/>
      <c r="O320" s="7" t="n"/>
      <c r="P320" s="7" t="n"/>
      <c r="Q320" s="7" t="n"/>
      <c r="R320" s="8">
        <f>IF(COUNTA(A320:Q320)=0,"",IF(TRIM(A320&amp;"")="","Item required",IFERROR(IF(NOT(AND(COUNT(B320:C320,M320)=3,MIN(B320:C320,M320)&gt;=0,COUNT(N320:Q320)=COUNTA(N320:Q320),MIN(N320:Q320)&gt;=0)),"Enter nonnegative numbers for demand, days and stock",IF(NOT(OR(AND(D320="Entered",COUNT(E320)=1,E320&gt;=0,COUNTA(F320:G320)=0),AND(D320="Statistical",E320="",COUNT(F320:G320)=2,F320&gt;=0,G320&gt;=50,G320&lt;=99.9))),"Choose entered safety OR sigma and service (50-99.9%)",IF(NOT(OR(AND(H320="Entered",COUNT(I320)=1,I320&gt;=0,COUNTA(J320:L320)=0),AND(H320="EOQ",I320="",L320="",COUNT(J320:K320)=2,MIN(J320:K320)&gt;0),AND(H320="Review",COUNT(L320)=1,L320&gt;=0,COUNTA(I320:K320)=0))),"Choose one quantity basis; EOQ costs must be positive",IF(IF(H320="EOQ",IF(B320=0,TRUE,SQRT(2*(B320*365)*J320/K320)&gt;0),TRUE),"Ready","Calculated EOQ outside numeric range; rescale")))),"Check inputs / numeric range")))</f>
        <v/>
      </c>
      <c r="S320" s="8">
        <f>IF(R320&lt;&gt;"Ready","",IFERROR(IF(D320="Statistical",IF(G320=50,0,MAX(0,_xlfn.NORM.S.INV(G320/100))),""),""))</f>
        <v/>
      </c>
      <c r="T320" s="8">
        <f>IF(R320&lt;&gt;"Ready","",IFERROR(IF(D320="Entered",E320,S320*F320*SQRT(C320)),""))</f>
        <v/>
      </c>
      <c r="U320" s="8">
        <f>IF(R320&lt;&gt;"Ready","",IFERROR(B320*365,""))</f>
        <v/>
      </c>
      <c r="V320" s="8">
        <f>IF(R320&lt;&gt;"Ready","",IFERROR(IF(H320="Entered",I320,IF(H320="Review",B320*L320,IF(U320=0,0,SQRT(2*U320*J320/K320)))),""))</f>
        <v/>
      </c>
      <c r="W320" s="8">
        <f>IF(R320&lt;&gt;"Ready","",IFERROR(B320*C320+T320,""))</f>
        <v/>
      </c>
      <c r="X320" s="8">
        <f>IF(R320&lt;&gt;"Ready","",IFERROR(W320+V320,""))</f>
        <v/>
      </c>
      <c r="Y320" s="8">
        <f>IF(R320&lt;&gt;"Ready","",IFERROR(M320+N(N320)-N(O320),""))</f>
        <v/>
      </c>
      <c r="Z320" s="8">
        <f>IF(R320&lt;&gt;"Ready","",IFERROR(IF(OR(Y320&lt;=W320,Y320-W320&lt;=MIN(8.881784197001252E-16*MAX(ABS(Y320),ABS(W320)),1E-9)),"Yes","No"),""))</f>
        <v/>
      </c>
      <c r="AA320" s="8">
        <f>IF(R320&lt;&gt;"Ready","",IFERROR(IF(AND(Z320="Yes",NOT(OR(X320&lt;=Y320,X320-Y320&lt;=MIN(8.881784197001252E-16*MAX(ABS(X320),ABS(Y320)),1E-9)))),MAX(0,X320-Y320),0),""))</f>
        <v/>
      </c>
      <c r="AB320" s="8">
        <f>IF(R320&lt;&gt;"Ready","",IFERROR(IF(AA320&gt;0,IF(N(Q320)&gt;0,IF(ABS(AD320-ROUND(AD320,0))&lt;=MIN(8.881784197001252E-16*AD320,1E-9),ROUND(AD320,0),ROUNDUP(AD320,0))*Q320,MAX(AA320,N(P320))),0),""))</f>
        <v/>
      </c>
      <c r="AC320" s="8">
        <f>IF(R320&lt;&gt;"Ready","",IFERROR(Y320+AB320,""))</f>
        <v/>
      </c>
      <c r="AD320" s="8">
        <f>IF(R320&lt;&gt;"Ready","",IFERROR(IF(N(Q320)&gt;0,MAX(AA320,N(P320))/Q320,""),""))</f>
        <v/>
      </c>
    </row>
    <row r="321">
      <c r="A321" s="6" t="n"/>
      <c r="B321" s="7" t="n"/>
      <c r="C321" s="7" t="n"/>
      <c r="D321" s="7" t="n"/>
      <c r="E321" s="7" t="n"/>
      <c r="F321" s="7" t="n"/>
      <c r="G321" s="7" t="n"/>
      <c r="H321" s="7" t="n"/>
      <c r="I321" s="7" t="n"/>
      <c r="J321" s="7" t="n"/>
      <c r="K321" s="7" t="n"/>
      <c r="L321" s="7" t="n"/>
      <c r="M321" s="7" t="n"/>
      <c r="N321" s="7" t="n"/>
      <c r="O321" s="7" t="n"/>
      <c r="P321" s="7" t="n"/>
      <c r="Q321" s="7" t="n"/>
      <c r="R321" s="8">
        <f>IF(COUNTA(A321:Q321)=0,"",IF(TRIM(A321&amp;"")="","Item required",IFERROR(IF(NOT(AND(COUNT(B321:C321,M321)=3,MIN(B321:C321,M321)&gt;=0,COUNT(N321:Q321)=COUNTA(N321:Q321),MIN(N321:Q321)&gt;=0)),"Enter nonnegative numbers for demand, days and stock",IF(NOT(OR(AND(D321="Entered",COUNT(E321)=1,E321&gt;=0,COUNTA(F321:G321)=0),AND(D321="Statistical",E321="",COUNT(F321:G321)=2,F321&gt;=0,G321&gt;=50,G321&lt;=99.9))),"Choose entered safety OR sigma and service (50-99.9%)",IF(NOT(OR(AND(H321="Entered",COUNT(I321)=1,I321&gt;=0,COUNTA(J321:L321)=0),AND(H321="EOQ",I321="",L321="",COUNT(J321:K321)=2,MIN(J321:K321)&gt;0),AND(H321="Review",COUNT(L321)=1,L321&gt;=0,COUNTA(I321:K321)=0))),"Choose one quantity basis; EOQ costs must be positive",IF(IF(H321="EOQ",IF(B321=0,TRUE,SQRT(2*(B321*365)*J321/K321)&gt;0),TRUE),"Ready","Calculated EOQ outside numeric range; rescale")))),"Check inputs / numeric range")))</f>
        <v/>
      </c>
      <c r="S321" s="8">
        <f>IF(R321&lt;&gt;"Ready","",IFERROR(IF(D321="Statistical",IF(G321=50,0,MAX(0,_xlfn.NORM.S.INV(G321/100))),""),""))</f>
        <v/>
      </c>
      <c r="T321" s="8">
        <f>IF(R321&lt;&gt;"Ready","",IFERROR(IF(D321="Entered",E321,S321*F321*SQRT(C321)),""))</f>
        <v/>
      </c>
      <c r="U321" s="8">
        <f>IF(R321&lt;&gt;"Ready","",IFERROR(B321*365,""))</f>
        <v/>
      </c>
      <c r="V321" s="8">
        <f>IF(R321&lt;&gt;"Ready","",IFERROR(IF(H321="Entered",I321,IF(H321="Review",B321*L321,IF(U321=0,0,SQRT(2*U321*J321/K321)))),""))</f>
        <v/>
      </c>
      <c r="W321" s="8">
        <f>IF(R321&lt;&gt;"Ready","",IFERROR(B321*C321+T321,""))</f>
        <v/>
      </c>
      <c r="X321" s="8">
        <f>IF(R321&lt;&gt;"Ready","",IFERROR(W321+V321,""))</f>
        <v/>
      </c>
      <c r="Y321" s="8">
        <f>IF(R321&lt;&gt;"Ready","",IFERROR(M321+N(N321)-N(O321),""))</f>
        <v/>
      </c>
      <c r="Z321" s="8">
        <f>IF(R321&lt;&gt;"Ready","",IFERROR(IF(OR(Y321&lt;=W321,Y321-W321&lt;=MIN(8.881784197001252E-16*MAX(ABS(Y321),ABS(W321)),1E-9)),"Yes","No"),""))</f>
        <v/>
      </c>
      <c r="AA321" s="8">
        <f>IF(R321&lt;&gt;"Ready","",IFERROR(IF(AND(Z321="Yes",NOT(OR(X321&lt;=Y321,X321-Y321&lt;=MIN(8.881784197001252E-16*MAX(ABS(X321),ABS(Y321)),1E-9)))),MAX(0,X321-Y321),0),""))</f>
        <v/>
      </c>
      <c r="AB321" s="8">
        <f>IF(R321&lt;&gt;"Ready","",IFERROR(IF(AA321&gt;0,IF(N(Q321)&gt;0,IF(ABS(AD321-ROUND(AD321,0))&lt;=MIN(8.881784197001252E-16*AD321,1E-9),ROUND(AD321,0),ROUNDUP(AD321,0))*Q321,MAX(AA321,N(P321))),0),""))</f>
        <v/>
      </c>
      <c r="AC321" s="8">
        <f>IF(R321&lt;&gt;"Ready","",IFERROR(Y321+AB321,""))</f>
        <v/>
      </c>
      <c r="AD321" s="8">
        <f>IF(R321&lt;&gt;"Ready","",IFERROR(IF(N(Q321)&gt;0,MAX(AA321,N(P321))/Q321,""),""))</f>
        <v/>
      </c>
    </row>
    <row r="322">
      <c r="A322" s="6" t="n"/>
      <c r="B322" s="7" t="n"/>
      <c r="C322" s="7" t="n"/>
      <c r="D322" s="7" t="n"/>
      <c r="E322" s="7" t="n"/>
      <c r="F322" s="7" t="n"/>
      <c r="G322" s="7" t="n"/>
      <c r="H322" s="7" t="n"/>
      <c r="I322" s="7" t="n"/>
      <c r="J322" s="7" t="n"/>
      <c r="K322" s="7" t="n"/>
      <c r="L322" s="7" t="n"/>
      <c r="M322" s="7" t="n"/>
      <c r="N322" s="7" t="n"/>
      <c r="O322" s="7" t="n"/>
      <c r="P322" s="7" t="n"/>
      <c r="Q322" s="7" t="n"/>
      <c r="R322" s="8">
        <f>IF(COUNTA(A322:Q322)=0,"",IF(TRIM(A322&amp;"")="","Item required",IFERROR(IF(NOT(AND(COUNT(B322:C322,M322)=3,MIN(B322:C322,M322)&gt;=0,COUNT(N322:Q322)=COUNTA(N322:Q322),MIN(N322:Q322)&gt;=0)),"Enter nonnegative numbers for demand, days and stock",IF(NOT(OR(AND(D322="Entered",COUNT(E322)=1,E322&gt;=0,COUNTA(F322:G322)=0),AND(D322="Statistical",E322="",COUNT(F322:G322)=2,F322&gt;=0,G322&gt;=50,G322&lt;=99.9))),"Choose entered safety OR sigma and service (50-99.9%)",IF(NOT(OR(AND(H322="Entered",COUNT(I322)=1,I322&gt;=0,COUNTA(J322:L322)=0),AND(H322="EOQ",I322="",L322="",COUNT(J322:K322)=2,MIN(J322:K322)&gt;0),AND(H322="Review",COUNT(L322)=1,L322&gt;=0,COUNTA(I322:K322)=0))),"Choose one quantity basis; EOQ costs must be positive",IF(IF(H322="EOQ",IF(B322=0,TRUE,SQRT(2*(B322*365)*J322/K322)&gt;0),TRUE),"Ready","Calculated EOQ outside numeric range; rescale")))),"Check inputs / numeric range")))</f>
        <v/>
      </c>
      <c r="S322" s="8">
        <f>IF(R322&lt;&gt;"Ready","",IFERROR(IF(D322="Statistical",IF(G322=50,0,MAX(0,_xlfn.NORM.S.INV(G322/100))),""),""))</f>
        <v/>
      </c>
      <c r="T322" s="8">
        <f>IF(R322&lt;&gt;"Ready","",IFERROR(IF(D322="Entered",E322,S322*F322*SQRT(C322)),""))</f>
        <v/>
      </c>
      <c r="U322" s="8">
        <f>IF(R322&lt;&gt;"Ready","",IFERROR(B322*365,""))</f>
        <v/>
      </c>
      <c r="V322" s="8">
        <f>IF(R322&lt;&gt;"Ready","",IFERROR(IF(H322="Entered",I322,IF(H322="Review",B322*L322,IF(U322=0,0,SQRT(2*U322*J322/K322)))),""))</f>
        <v/>
      </c>
      <c r="W322" s="8">
        <f>IF(R322&lt;&gt;"Ready","",IFERROR(B322*C322+T322,""))</f>
        <v/>
      </c>
      <c r="X322" s="8">
        <f>IF(R322&lt;&gt;"Ready","",IFERROR(W322+V322,""))</f>
        <v/>
      </c>
      <c r="Y322" s="8">
        <f>IF(R322&lt;&gt;"Ready","",IFERROR(M322+N(N322)-N(O322),""))</f>
        <v/>
      </c>
      <c r="Z322" s="8">
        <f>IF(R322&lt;&gt;"Ready","",IFERROR(IF(OR(Y322&lt;=W322,Y322-W322&lt;=MIN(8.881784197001252E-16*MAX(ABS(Y322),ABS(W322)),1E-9)),"Yes","No"),""))</f>
        <v/>
      </c>
      <c r="AA322" s="8">
        <f>IF(R322&lt;&gt;"Ready","",IFERROR(IF(AND(Z322="Yes",NOT(OR(X322&lt;=Y322,X322-Y322&lt;=MIN(8.881784197001252E-16*MAX(ABS(X322),ABS(Y322)),1E-9)))),MAX(0,X322-Y322),0),""))</f>
        <v/>
      </c>
      <c r="AB322" s="8">
        <f>IF(R322&lt;&gt;"Ready","",IFERROR(IF(AA322&gt;0,IF(N(Q322)&gt;0,IF(ABS(AD322-ROUND(AD322,0))&lt;=MIN(8.881784197001252E-16*AD322,1E-9),ROUND(AD322,0),ROUNDUP(AD322,0))*Q322,MAX(AA322,N(P322))),0),""))</f>
        <v/>
      </c>
      <c r="AC322" s="8">
        <f>IF(R322&lt;&gt;"Ready","",IFERROR(Y322+AB322,""))</f>
        <v/>
      </c>
      <c r="AD322" s="8">
        <f>IF(R322&lt;&gt;"Ready","",IFERROR(IF(N(Q322)&gt;0,MAX(AA322,N(P322))/Q322,""),""))</f>
        <v/>
      </c>
    </row>
    <row r="323">
      <c r="A323" s="6" t="n"/>
      <c r="B323" s="7" t="n"/>
      <c r="C323" s="7" t="n"/>
      <c r="D323" s="7" t="n"/>
      <c r="E323" s="7" t="n"/>
      <c r="F323" s="7" t="n"/>
      <c r="G323" s="7" t="n"/>
      <c r="H323" s="7" t="n"/>
      <c r="I323" s="7" t="n"/>
      <c r="J323" s="7" t="n"/>
      <c r="K323" s="7" t="n"/>
      <c r="L323" s="7" t="n"/>
      <c r="M323" s="7" t="n"/>
      <c r="N323" s="7" t="n"/>
      <c r="O323" s="7" t="n"/>
      <c r="P323" s="7" t="n"/>
      <c r="Q323" s="7" t="n"/>
      <c r="R323" s="8">
        <f>IF(COUNTA(A323:Q323)=0,"",IF(TRIM(A323&amp;"")="","Item required",IFERROR(IF(NOT(AND(COUNT(B323:C323,M323)=3,MIN(B323:C323,M323)&gt;=0,COUNT(N323:Q323)=COUNTA(N323:Q323),MIN(N323:Q323)&gt;=0)),"Enter nonnegative numbers for demand, days and stock",IF(NOT(OR(AND(D323="Entered",COUNT(E323)=1,E323&gt;=0,COUNTA(F323:G323)=0),AND(D323="Statistical",E323="",COUNT(F323:G323)=2,F323&gt;=0,G323&gt;=50,G323&lt;=99.9))),"Choose entered safety OR sigma and service (50-99.9%)",IF(NOT(OR(AND(H323="Entered",COUNT(I323)=1,I323&gt;=0,COUNTA(J323:L323)=0),AND(H323="EOQ",I323="",L323="",COUNT(J323:K323)=2,MIN(J323:K323)&gt;0),AND(H323="Review",COUNT(L323)=1,L323&gt;=0,COUNTA(I323:K323)=0))),"Choose one quantity basis; EOQ costs must be positive",IF(IF(H323="EOQ",IF(B323=0,TRUE,SQRT(2*(B323*365)*J323/K323)&gt;0),TRUE),"Ready","Calculated EOQ outside numeric range; rescale")))),"Check inputs / numeric range")))</f>
        <v/>
      </c>
      <c r="S323" s="8">
        <f>IF(R323&lt;&gt;"Ready","",IFERROR(IF(D323="Statistical",IF(G323=50,0,MAX(0,_xlfn.NORM.S.INV(G323/100))),""),""))</f>
        <v/>
      </c>
      <c r="T323" s="8">
        <f>IF(R323&lt;&gt;"Ready","",IFERROR(IF(D323="Entered",E323,S323*F323*SQRT(C323)),""))</f>
        <v/>
      </c>
      <c r="U323" s="8">
        <f>IF(R323&lt;&gt;"Ready","",IFERROR(B323*365,""))</f>
        <v/>
      </c>
      <c r="V323" s="8">
        <f>IF(R323&lt;&gt;"Ready","",IFERROR(IF(H323="Entered",I323,IF(H323="Review",B323*L323,IF(U323=0,0,SQRT(2*U323*J323/K323)))),""))</f>
        <v/>
      </c>
      <c r="W323" s="8">
        <f>IF(R323&lt;&gt;"Ready","",IFERROR(B323*C323+T323,""))</f>
        <v/>
      </c>
      <c r="X323" s="8">
        <f>IF(R323&lt;&gt;"Ready","",IFERROR(W323+V323,""))</f>
        <v/>
      </c>
      <c r="Y323" s="8">
        <f>IF(R323&lt;&gt;"Ready","",IFERROR(M323+N(N323)-N(O323),""))</f>
        <v/>
      </c>
      <c r="Z323" s="8">
        <f>IF(R323&lt;&gt;"Ready","",IFERROR(IF(OR(Y323&lt;=W323,Y323-W323&lt;=MIN(8.881784197001252E-16*MAX(ABS(Y323),ABS(W323)),1E-9)),"Yes","No"),""))</f>
        <v/>
      </c>
      <c r="AA323" s="8">
        <f>IF(R323&lt;&gt;"Ready","",IFERROR(IF(AND(Z323="Yes",NOT(OR(X323&lt;=Y323,X323-Y323&lt;=MIN(8.881784197001252E-16*MAX(ABS(X323),ABS(Y323)),1E-9)))),MAX(0,X323-Y323),0),""))</f>
        <v/>
      </c>
      <c r="AB323" s="8">
        <f>IF(R323&lt;&gt;"Ready","",IFERROR(IF(AA323&gt;0,IF(N(Q323)&gt;0,IF(ABS(AD323-ROUND(AD323,0))&lt;=MIN(8.881784197001252E-16*AD323,1E-9),ROUND(AD323,0),ROUNDUP(AD323,0))*Q323,MAX(AA323,N(P323))),0),""))</f>
        <v/>
      </c>
      <c r="AC323" s="8">
        <f>IF(R323&lt;&gt;"Ready","",IFERROR(Y323+AB323,""))</f>
        <v/>
      </c>
      <c r="AD323" s="8">
        <f>IF(R323&lt;&gt;"Ready","",IFERROR(IF(N(Q323)&gt;0,MAX(AA323,N(P323))/Q323,""),""))</f>
        <v/>
      </c>
    </row>
    <row r="324">
      <c r="A324" s="6" t="n"/>
      <c r="B324" s="7" t="n"/>
      <c r="C324" s="7" t="n"/>
      <c r="D324" s="7" t="n"/>
      <c r="E324" s="7" t="n"/>
      <c r="F324" s="7" t="n"/>
      <c r="G324" s="7" t="n"/>
      <c r="H324" s="7" t="n"/>
      <c r="I324" s="7" t="n"/>
      <c r="J324" s="7" t="n"/>
      <c r="K324" s="7" t="n"/>
      <c r="L324" s="7" t="n"/>
      <c r="M324" s="7" t="n"/>
      <c r="N324" s="7" t="n"/>
      <c r="O324" s="7" t="n"/>
      <c r="P324" s="7" t="n"/>
      <c r="Q324" s="7" t="n"/>
      <c r="R324" s="8">
        <f>IF(COUNTA(A324:Q324)=0,"",IF(TRIM(A324&amp;"")="","Item required",IFERROR(IF(NOT(AND(COUNT(B324:C324,M324)=3,MIN(B324:C324,M324)&gt;=0,COUNT(N324:Q324)=COUNTA(N324:Q324),MIN(N324:Q324)&gt;=0)),"Enter nonnegative numbers for demand, days and stock",IF(NOT(OR(AND(D324="Entered",COUNT(E324)=1,E324&gt;=0,COUNTA(F324:G324)=0),AND(D324="Statistical",E324="",COUNT(F324:G324)=2,F324&gt;=0,G324&gt;=50,G324&lt;=99.9))),"Choose entered safety OR sigma and service (50-99.9%)",IF(NOT(OR(AND(H324="Entered",COUNT(I324)=1,I324&gt;=0,COUNTA(J324:L324)=0),AND(H324="EOQ",I324="",L324="",COUNT(J324:K324)=2,MIN(J324:K324)&gt;0),AND(H324="Review",COUNT(L324)=1,L324&gt;=0,COUNTA(I324:K324)=0))),"Choose one quantity basis; EOQ costs must be positive",IF(IF(H324="EOQ",IF(B324=0,TRUE,SQRT(2*(B324*365)*J324/K324)&gt;0),TRUE),"Ready","Calculated EOQ outside numeric range; rescale")))),"Check inputs / numeric range")))</f>
        <v/>
      </c>
      <c r="S324" s="8">
        <f>IF(R324&lt;&gt;"Ready","",IFERROR(IF(D324="Statistical",IF(G324=50,0,MAX(0,_xlfn.NORM.S.INV(G324/100))),""),""))</f>
        <v/>
      </c>
      <c r="T324" s="8">
        <f>IF(R324&lt;&gt;"Ready","",IFERROR(IF(D324="Entered",E324,S324*F324*SQRT(C324)),""))</f>
        <v/>
      </c>
      <c r="U324" s="8">
        <f>IF(R324&lt;&gt;"Ready","",IFERROR(B324*365,""))</f>
        <v/>
      </c>
      <c r="V324" s="8">
        <f>IF(R324&lt;&gt;"Ready","",IFERROR(IF(H324="Entered",I324,IF(H324="Review",B324*L324,IF(U324=0,0,SQRT(2*U324*J324/K324)))),""))</f>
        <v/>
      </c>
      <c r="W324" s="8">
        <f>IF(R324&lt;&gt;"Ready","",IFERROR(B324*C324+T324,""))</f>
        <v/>
      </c>
      <c r="X324" s="8">
        <f>IF(R324&lt;&gt;"Ready","",IFERROR(W324+V324,""))</f>
        <v/>
      </c>
      <c r="Y324" s="8">
        <f>IF(R324&lt;&gt;"Ready","",IFERROR(M324+N(N324)-N(O324),""))</f>
        <v/>
      </c>
      <c r="Z324" s="8">
        <f>IF(R324&lt;&gt;"Ready","",IFERROR(IF(OR(Y324&lt;=W324,Y324-W324&lt;=MIN(8.881784197001252E-16*MAX(ABS(Y324),ABS(W324)),1E-9)),"Yes","No"),""))</f>
        <v/>
      </c>
      <c r="AA324" s="8">
        <f>IF(R324&lt;&gt;"Ready","",IFERROR(IF(AND(Z324="Yes",NOT(OR(X324&lt;=Y324,X324-Y324&lt;=MIN(8.881784197001252E-16*MAX(ABS(X324),ABS(Y324)),1E-9)))),MAX(0,X324-Y324),0),""))</f>
        <v/>
      </c>
      <c r="AB324" s="8">
        <f>IF(R324&lt;&gt;"Ready","",IFERROR(IF(AA324&gt;0,IF(N(Q324)&gt;0,IF(ABS(AD324-ROUND(AD324,0))&lt;=MIN(8.881784197001252E-16*AD324,1E-9),ROUND(AD324,0),ROUNDUP(AD324,0))*Q324,MAX(AA324,N(P324))),0),""))</f>
        <v/>
      </c>
      <c r="AC324" s="8">
        <f>IF(R324&lt;&gt;"Ready","",IFERROR(Y324+AB324,""))</f>
        <v/>
      </c>
      <c r="AD324" s="8">
        <f>IF(R324&lt;&gt;"Ready","",IFERROR(IF(N(Q324)&gt;0,MAX(AA324,N(P324))/Q324,""),""))</f>
        <v/>
      </c>
    </row>
    <row r="325">
      <c r="A325" s="6" t="n"/>
      <c r="B325" s="7" t="n"/>
      <c r="C325" s="7" t="n"/>
      <c r="D325" s="7" t="n"/>
      <c r="E325" s="7" t="n"/>
      <c r="F325" s="7" t="n"/>
      <c r="G325" s="7" t="n"/>
      <c r="H325" s="7" t="n"/>
      <c r="I325" s="7" t="n"/>
      <c r="J325" s="7" t="n"/>
      <c r="K325" s="7" t="n"/>
      <c r="L325" s="7" t="n"/>
      <c r="M325" s="7" t="n"/>
      <c r="N325" s="7" t="n"/>
      <c r="O325" s="7" t="n"/>
      <c r="P325" s="7" t="n"/>
      <c r="Q325" s="7" t="n"/>
      <c r="R325" s="8">
        <f>IF(COUNTA(A325:Q325)=0,"",IF(TRIM(A325&amp;"")="","Item required",IFERROR(IF(NOT(AND(COUNT(B325:C325,M325)=3,MIN(B325:C325,M325)&gt;=0,COUNT(N325:Q325)=COUNTA(N325:Q325),MIN(N325:Q325)&gt;=0)),"Enter nonnegative numbers for demand, days and stock",IF(NOT(OR(AND(D325="Entered",COUNT(E325)=1,E325&gt;=0,COUNTA(F325:G325)=0),AND(D325="Statistical",E325="",COUNT(F325:G325)=2,F325&gt;=0,G325&gt;=50,G325&lt;=99.9))),"Choose entered safety OR sigma and service (50-99.9%)",IF(NOT(OR(AND(H325="Entered",COUNT(I325)=1,I325&gt;=0,COUNTA(J325:L325)=0),AND(H325="EOQ",I325="",L325="",COUNT(J325:K325)=2,MIN(J325:K325)&gt;0),AND(H325="Review",COUNT(L325)=1,L325&gt;=0,COUNTA(I325:K325)=0))),"Choose one quantity basis; EOQ costs must be positive",IF(IF(H325="EOQ",IF(B325=0,TRUE,SQRT(2*(B325*365)*J325/K325)&gt;0),TRUE),"Ready","Calculated EOQ outside numeric range; rescale")))),"Check inputs / numeric range")))</f>
        <v/>
      </c>
      <c r="S325" s="8">
        <f>IF(R325&lt;&gt;"Ready","",IFERROR(IF(D325="Statistical",IF(G325=50,0,MAX(0,_xlfn.NORM.S.INV(G325/100))),""),""))</f>
        <v/>
      </c>
      <c r="T325" s="8">
        <f>IF(R325&lt;&gt;"Ready","",IFERROR(IF(D325="Entered",E325,S325*F325*SQRT(C325)),""))</f>
        <v/>
      </c>
      <c r="U325" s="8">
        <f>IF(R325&lt;&gt;"Ready","",IFERROR(B325*365,""))</f>
        <v/>
      </c>
      <c r="V325" s="8">
        <f>IF(R325&lt;&gt;"Ready","",IFERROR(IF(H325="Entered",I325,IF(H325="Review",B325*L325,IF(U325=0,0,SQRT(2*U325*J325/K325)))),""))</f>
        <v/>
      </c>
      <c r="W325" s="8">
        <f>IF(R325&lt;&gt;"Ready","",IFERROR(B325*C325+T325,""))</f>
        <v/>
      </c>
      <c r="X325" s="8">
        <f>IF(R325&lt;&gt;"Ready","",IFERROR(W325+V325,""))</f>
        <v/>
      </c>
      <c r="Y325" s="8">
        <f>IF(R325&lt;&gt;"Ready","",IFERROR(M325+N(N325)-N(O325),""))</f>
        <v/>
      </c>
      <c r="Z325" s="8">
        <f>IF(R325&lt;&gt;"Ready","",IFERROR(IF(OR(Y325&lt;=W325,Y325-W325&lt;=MIN(8.881784197001252E-16*MAX(ABS(Y325),ABS(W325)),1E-9)),"Yes","No"),""))</f>
        <v/>
      </c>
      <c r="AA325" s="8">
        <f>IF(R325&lt;&gt;"Ready","",IFERROR(IF(AND(Z325="Yes",NOT(OR(X325&lt;=Y325,X325-Y325&lt;=MIN(8.881784197001252E-16*MAX(ABS(X325),ABS(Y325)),1E-9)))),MAX(0,X325-Y325),0),""))</f>
        <v/>
      </c>
      <c r="AB325" s="8">
        <f>IF(R325&lt;&gt;"Ready","",IFERROR(IF(AA325&gt;0,IF(N(Q325)&gt;0,IF(ABS(AD325-ROUND(AD325,0))&lt;=MIN(8.881784197001252E-16*AD325,1E-9),ROUND(AD325,0),ROUNDUP(AD325,0))*Q325,MAX(AA325,N(P325))),0),""))</f>
        <v/>
      </c>
      <c r="AC325" s="8">
        <f>IF(R325&lt;&gt;"Ready","",IFERROR(Y325+AB325,""))</f>
        <v/>
      </c>
      <c r="AD325" s="8">
        <f>IF(R325&lt;&gt;"Ready","",IFERROR(IF(N(Q325)&gt;0,MAX(AA325,N(P325))/Q325,""),""))</f>
        <v/>
      </c>
    </row>
    <row r="326">
      <c r="A326" s="6" t="n"/>
      <c r="B326" s="7" t="n"/>
      <c r="C326" s="7" t="n"/>
      <c r="D326" s="7" t="n"/>
      <c r="E326" s="7" t="n"/>
      <c r="F326" s="7" t="n"/>
      <c r="G326" s="7" t="n"/>
      <c r="H326" s="7" t="n"/>
      <c r="I326" s="7" t="n"/>
      <c r="J326" s="7" t="n"/>
      <c r="K326" s="7" t="n"/>
      <c r="L326" s="7" t="n"/>
      <c r="M326" s="7" t="n"/>
      <c r="N326" s="7" t="n"/>
      <c r="O326" s="7" t="n"/>
      <c r="P326" s="7" t="n"/>
      <c r="Q326" s="7" t="n"/>
      <c r="R326" s="8">
        <f>IF(COUNTA(A326:Q326)=0,"",IF(TRIM(A326&amp;"")="","Item required",IFERROR(IF(NOT(AND(COUNT(B326:C326,M326)=3,MIN(B326:C326,M326)&gt;=0,COUNT(N326:Q326)=COUNTA(N326:Q326),MIN(N326:Q326)&gt;=0)),"Enter nonnegative numbers for demand, days and stock",IF(NOT(OR(AND(D326="Entered",COUNT(E326)=1,E326&gt;=0,COUNTA(F326:G326)=0),AND(D326="Statistical",E326="",COUNT(F326:G326)=2,F326&gt;=0,G326&gt;=50,G326&lt;=99.9))),"Choose entered safety OR sigma and service (50-99.9%)",IF(NOT(OR(AND(H326="Entered",COUNT(I326)=1,I326&gt;=0,COUNTA(J326:L326)=0),AND(H326="EOQ",I326="",L326="",COUNT(J326:K326)=2,MIN(J326:K326)&gt;0),AND(H326="Review",COUNT(L326)=1,L326&gt;=0,COUNTA(I326:K326)=0))),"Choose one quantity basis; EOQ costs must be positive",IF(IF(H326="EOQ",IF(B326=0,TRUE,SQRT(2*(B326*365)*J326/K326)&gt;0),TRUE),"Ready","Calculated EOQ outside numeric range; rescale")))),"Check inputs / numeric range")))</f>
        <v/>
      </c>
      <c r="S326" s="8">
        <f>IF(R326&lt;&gt;"Ready","",IFERROR(IF(D326="Statistical",IF(G326=50,0,MAX(0,_xlfn.NORM.S.INV(G326/100))),""),""))</f>
        <v/>
      </c>
      <c r="T326" s="8">
        <f>IF(R326&lt;&gt;"Ready","",IFERROR(IF(D326="Entered",E326,S326*F326*SQRT(C326)),""))</f>
        <v/>
      </c>
      <c r="U326" s="8">
        <f>IF(R326&lt;&gt;"Ready","",IFERROR(B326*365,""))</f>
        <v/>
      </c>
      <c r="V326" s="8">
        <f>IF(R326&lt;&gt;"Ready","",IFERROR(IF(H326="Entered",I326,IF(H326="Review",B326*L326,IF(U326=0,0,SQRT(2*U326*J326/K326)))),""))</f>
        <v/>
      </c>
      <c r="W326" s="8">
        <f>IF(R326&lt;&gt;"Ready","",IFERROR(B326*C326+T326,""))</f>
        <v/>
      </c>
      <c r="X326" s="8">
        <f>IF(R326&lt;&gt;"Ready","",IFERROR(W326+V326,""))</f>
        <v/>
      </c>
      <c r="Y326" s="8">
        <f>IF(R326&lt;&gt;"Ready","",IFERROR(M326+N(N326)-N(O326),""))</f>
        <v/>
      </c>
      <c r="Z326" s="8">
        <f>IF(R326&lt;&gt;"Ready","",IFERROR(IF(OR(Y326&lt;=W326,Y326-W326&lt;=MIN(8.881784197001252E-16*MAX(ABS(Y326),ABS(W326)),1E-9)),"Yes","No"),""))</f>
        <v/>
      </c>
      <c r="AA326" s="8">
        <f>IF(R326&lt;&gt;"Ready","",IFERROR(IF(AND(Z326="Yes",NOT(OR(X326&lt;=Y326,X326-Y326&lt;=MIN(8.881784197001252E-16*MAX(ABS(X326),ABS(Y326)),1E-9)))),MAX(0,X326-Y326),0),""))</f>
        <v/>
      </c>
      <c r="AB326" s="8">
        <f>IF(R326&lt;&gt;"Ready","",IFERROR(IF(AA326&gt;0,IF(N(Q326)&gt;0,IF(ABS(AD326-ROUND(AD326,0))&lt;=MIN(8.881784197001252E-16*AD326,1E-9),ROUND(AD326,0),ROUNDUP(AD326,0))*Q326,MAX(AA326,N(P326))),0),""))</f>
        <v/>
      </c>
      <c r="AC326" s="8">
        <f>IF(R326&lt;&gt;"Ready","",IFERROR(Y326+AB326,""))</f>
        <v/>
      </c>
      <c r="AD326" s="8">
        <f>IF(R326&lt;&gt;"Ready","",IFERROR(IF(N(Q326)&gt;0,MAX(AA326,N(P326))/Q326,""),""))</f>
        <v/>
      </c>
    </row>
    <row r="327">
      <c r="A327" s="6" t="n"/>
      <c r="B327" s="7" t="n"/>
      <c r="C327" s="7" t="n"/>
      <c r="D327" s="7" t="n"/>
      <c r="E327" s="7" t="n"/>
      <c r="F327" s="7" t="n"/>
      <c r="G327" s="7" t="n"/>
      <c r="H327" s="7" t="n"/>
      <c r="I327" s="7" t="n"/>
      <c r="J327" s="7" t="n"/>
      <c r="K327" s="7" t="n"/>
      <c r="L327" s="7" t="n"/>
      <c r="M327" s="7" t="n"/>
      <c r="N327" s="7" t="n"/>
      <c r="O327" s="7" t="n"/>
      <c r="P327" s="7" t="n"/>
      <c r="Q327" s="7" t="n"/>
      <c r="R327" s="8">
        <f>IF(COUNTA(A327:Q327)=0,"",IF(TRIM(A327&amp;"")="","Item required",IFERROR(IF(NOT(AND(COUNT(B327:C327,M327)=3,MIN(B327:C327,M327)&gt;=0,COUNT(N327:Q327)=COUNTA(N327:Q327),MIN(N327:Q327)&gt;=0)),"Enter nonnegative numbers for demand, days and stock",IF(NOT(OR(AND(D327="Entered",COUNT(E327)=1,E327&gt;=0,COUNTA(F327:G327)=0),AND(D327="Statistical",E327="",COUNT(F327:G327)=2,F327&gt;=0,G327&gt;=50,G327&lt;=99.9))),"Choose entered safety OR sigma and service (50-99.9%)",IF(NOT(OR(AND(H327="Entered",COUNT(I327)=1,I327&gt;=0,COUNTA(J327:L327)=0),AND(H327="EOQ",I327="",L327="",COUNT(J327:K327)=2,MIN(J327:K327)&gt;0),AND(H327="Review",COUNT(L327)=1,L327&gt;=0,COUNTA(I327:K327)=0))),"Choose one quantity basis; EOQ costs must be positive",IF(IF(H327="EOQ",IF(B327=0,TRUE,SQRT(2*(B327*365)*J327/K327)&gt;0),TRUE),"Ready","Calculated EOQ outside numeric range; rescale")))),"Check inputs / numeric range")))</f>
        <v/>
      </c>
      <c r="S327" s="8">
        <f>IF(R327&lt;&gt;"Ready","",IFERROR(IF(D327="Statistical",IF(G327=50,0,MAX(0,_xlfn.NORM.S.INV(G327/100))),""),""))</f>
        <v/>
      </c>
      <c r="T327" s="8">
        <f>IF(R327&lt;&gt;"Ready","",IFERROR(IF(D327="Entered",E327,S327*F327*SQRT(C327)),""))</f>
        <v/>
      </c>
      <c r="U327" s="8">
        <f>IF(R327&lt;&gt;"Ready","",IFERROR(B327*365,""))</f>
        <v/>
      </c>
      <c r="V327" s="8">
        <f>IF(R327&lt;&gt;"Ready","",IFERROR(IF(H327="Entered",I327,IF(H327="Review",B327*L327,IF(U327=0,0,SQRT(2*U327*J327/K327)))),""))</f>
        <v/>
      </c>
      <c r="W327" s="8">
        <f>IF(R327&lt;&gt;"Ready","",IFERROR(B327*C327+T327,""))</f>
        <v/>
      </c>
      <c r="X327" s="8">
        <f>IF(R327&lt;&gt;"Ready","",IFERROR(W327+V327,""))</f>
        <v/>
      </c>
      <c r="Y327" s="8">
        <f>IF(R327&lt;&gt;"Ready","",IFERROR(M327+N(N327)-N(O327),""))</f>
        <v/>
      </c>
      <c r="Z327" s="8">
        <f>IF(R327&lt;&gt;"Ready","",IFERROR(IF(OR(Y327&lt;=W327,Y327-W327&lt;=MIN(8.881784197001252E-16*MAX(ABS(Y327),ABS(W327)),1E-9)),"Yes","No"),""))</f>
        <v/>
      </c>
      <c r="AA327" s="8">
        <f>IF(R327&lt;&gt;"Ready","",IFERROR(IF(AND(Z327="Yes",NOT(OR(X327&lt;=Y327,X327-Y327&lt;=MIN(8.881784197001252E-16*MAX(ABS(X327),ABS(Y327)),1E-9)))),MAX(0,X327-Y327),0),""))</f>
        <v/>
      </c>
      <c r="AB327" s="8">
        <f>IF(R327&lt;&gt;"Ready","",IFERROR(IF(AA327&gt;0,IF(N(Q327)&gt;0,IF(ABS(AD327-ROUND(AD327,0))&lt;=MIN(8.881784197001252E-16*AD327,1E-9),ROUND(AD327,0),ROUNDUP(AD327,0))*Q327,MAX(AA327,N(P327))),0),""))</f>
        <v/>
      </c>
      <c r="AC327" s="8">
        <f>IF(R327&lt;&gt;"Ready","",IFERROR(Y327+AB327,""))</f>
        <v/>
      </c>
      <c r="AD327" s="8">
        <f>IF(R327&lt;&gt;"Ready","",IFERROR(IF(N(Q327)&gt;0,MAX(AA327,N(P327))/Q327,""),""))</f>
        <v/>
      </c>
    </row>
    <row r="328">
      <c r="A328" s="6" t="n"/>
      <c r="B328" s="7" t="n"/>
      <c r="C328" s="7" t="n"/>
      <c r="D328" s="7" t="n"/>
      <c r="E328" s="7" t="n"/>
      <c r="F328" s="7" t="n"/>
      <c r="G328" s="7" t="n"/>
      <c r="H328" s="7" t="n"/>
      <c r="I328" s="7" t="n"/>
      <c r="J328" s="7" t="n"/>
      <c r="K328" s="7" t="n"/>
      <c r="L328" s="7" t="n"/>
      <c r="M328" s="7" t="n"/>
      <c r="N328" s="7" t="n"/>
      <c r="O328" s="7" t="n"/>
      <c r="P328" s="7" t="n"/>
      <c r="Q328" s="7" t="n"/>
      <c r="R328" s="8">
        <f>IF(COUNTA(A328:Q328)=0,"",IF(TRIM(A328&amp;"")="","Item required",IFERROR(IF(NOT(AND(COUNT(B328:C328,M328)=3,MIN(B328:C328,M328)&gt;=0,COUNT(N328:Q328)=COUNTA(N328:Q328),MIN(N328:Q328)&gt;=0)),"Enter nonnegative numbers for demand, days and stock",IF(NOT(OR(AND(D328="Entered",COUNT(E328)=1,E328&gt;=0,COUNTA(F328:G328)=0),AND(D328="Statistical",E328="",COUNT(F328:G328)=2,F328&gt;=0,G328&gt;=50,G328&lt;=99.9))),"Choose entered safety OR sigma and service (50-99.9%)",IF(NOT(OR(AND(H328="Entered",COUNT(I328)=1,I328&gt;=0,COUNTA(J328:L328)=0),AND(H328="EOQ",I328="",L328="",COUNT(J328:K328)=2,MIN(J328:K328)&gt;0),AND(H328="Review",COUNT(L328)=1,L328&gt;=0,COUNTA(I328:K328)=0))),"Choose one quantity basis; EOQ costs must be positive",IF(IF(H328="EOQ",IF(B328=0,TRUE,SQRT(2*(B328*365)*J328/K328)&gt;0),TRUE),"Ready","Calculated EOQ outside numeric range; rescale")))),"Check inputs / numeric range")))</f>
        <v/>
      </c>
      <c r="S328" s="8">
        <f>IF(R328&lt;&gt;"Ready","",IFERROR(IF(D328="Statistical",IF(G328=50,0,MAX(0,_xlfn.NORM.S.INV(G328/100))),""),""))</f>
        <v/>
      </c>
      <c r="T328" s="8">
        <f>IF(R328&lt;&gt;"Ready","",IFERROR(IF(D328="Entered",E328,S328*F328*SQRT(C328)),""))</f>
        <v/>
      </c>
      <c r="U328" s="8">
        <f>IF(R328&lt;&gt;"Ready","",IFERROR(B328*365,""))</f>
        <v/>
      </c>
      <c r="V328" s="8">
        <f>IF(R328&lt;&gt;"Ready","",IFERROR(IF(H328="Entered",I328,IF(H328="Review",B328*L328,IF(U328=0,0,SQRT(2*U328*J328/K328)))),""))</f>
        <v/>
      </c>
      <c r="W328" s="8">
        <f>IF(R328&lt;&gt;"Ready","",IFERROR(B328*C328+T328,""))</f>
        <v/>
      </c>
      <c r="X328" s="8">
        <f>IF(R328&lt;&gt;"Ready","",IFERROR(W328+V328,""))</f>
        <v/>
      </c>
      <c r="Y328" s="8">
        <f>IF(R328&lt;&gt;"Ready","",IFERROR(M328+N(N328)-N(O328),""))</f>
        <v/>
      </c>
      <c r="Z328" s="8">
        <f>IF(R328&lt;&gt;"Ready","",IFERROR(IF(OR(Y328&lt;=W328,Y328-W328&lt;=MIN(8.881784197001252E-16*MAX(ABS(Y328),ABS(W328)),1E-9)),"Yes","No"),""))</f>
        <v/>
      </c>
      <c r="AA328" s="8">
        <f>IF(R328&lt;&gt;"Ready","",IFERROR(IF(AND(Z328="Yes",NOT(OR(X328&lt;=Y328,X328-Y328&lt;=MIN(8.881784197001252E-16*MAX(ABS(X328),ABS(Y328)),1E-9)))),MAX(0,X328-Y328),0),""))</f>
        <v/>
      </c>
      <c r="AB328" s="8">
        <f>IF(R328&lt;&gt;"Ready","",IFERROR(IF(AA328&gt;0,IF(N(Q328)&gt;0,IF(ABS(AD328-ROUND(AD328,0))&lt;=MIN(8.881784197001252E-16*AD328,1E-9),ROUND(AD328,0),ROUNDUP(AD328,0))*Q328,MAX(AA328,N(P328))),0),""))</f>
        <v/>
      </c>
      <c r="AC328" s="8">
        <f>IF(R328&lt;&gt;"Ready","",IFERROR(Y328+AB328,""))</f>
        <v/>
      </c>
      <c r="AD328" s="8">
        <f>IF(R328&lt;&gt;"Ready","",IFERROR(IF(N(Q328)&gt;0,MAX(AA328,N(P328))/Q328,""),""))</f>
        <v/>
      </c>
    </row>
    <row r="329">
      <c r="A329" s="6" t="n"/>
      <c r="B329" s="7" t="n"/>
      <c r="C329" s="7" t="n"/>
      <c r="D329" s="7" t="n"/>
      <c r="E329" s="7" t="n"/>
      <c r="F329" s="7" t="n"/>
      <c r="G329" s="7" t="n"/>
      <c r="H329" s="7" t="n"/>
      <c r="I329" s="7" t="n"/>
      <c r="J329" s="7" t="n"/>
      <c r="K329" s="7" t="n"/>
      <c r="L329" s="7" t="n"/>
      <c r="M329" s="7" t="n"/>
      <c r="N329" s="7" t="n"/>
      <c r="O329" s="7" t="n"/>
      <c r="P329" s="7" t="n"/>
      <c r="Q329" s="7" t="n"/>
      <c r="R329" s="8">
        <f>IF(COUNTA(A329:Q329)=0,"",IF(TRIM(A329&amp;"")="","Item required",IFERROR(IF(NOT(AND(COUNT(B329:C329,M329)=3,MIN(B329:C329,M329)&gt;=0,COUNT(N329:Q329)=COUNTA(N329:Q329),MIN(N329:Q329)&gt;=0)),"Enter nonnegative numbers for demand, days and stock",IF(NOT(OR(AND(D329="Entered",COUNT(E329)=1,E329&gt;=0,COUNTA(F329:G329)=0),AND(D329="Statistical",E329="",COUNT(F329:G329)=2,F329&gt;=0,G329&gt;=50,G329&lt;=99.9))),"Choose entered safety OR sigma and service (50-99.9%)",IF(NOT(OR(AND(H329="Entered",COUNT(I329)=1,I329&gt;=0,COUNTA(J329:L329)=0),AND(H329="EOQ",I329="",L329="",COUNT(J329:K329)=2,MIN(J329:K329)&gt;0),AND(H329="Review",COUNT(L329)=1,L329&gt;=0,COUNTA(I329:K329)=0))),"Choose one quantity basis; EOQ costs must be positive",IF(IF(H329="EOQ",IF(B329=0,TRUE,SQRT(2*(B329*365)*J329/K329)&gt;0),TRUE),"Ready","Calculated EOQ outside numeric range; rescale")))),"Check inputs / numeric range")))</f>
        <v/>
      </c>
      <c r="S329" s="8">
        <f>IF(R329&lt;&gt;"Ready","",IFERROR(IF(D329="Statistical",IF(G329=50,0,MAX(0,_xlfn.NORM.S.INV(G329/100))),""),""))</f>
        <v/>
      </c>
      <c r="T329" s="8">
        <f>IF(R329&lt;&gt;"Ready","",IFERROR(IF(D329="Entered",E329,S329*F329*SQRT(C329)),""))</f>
        <v/>
      </c>
      <c r="U329" s="8">
        <f>IF(R329&lt;&gt;"Ready","",IFERROR(B329*365,""))</f>
        <v/>
      </c>
      <c r="V329" s="8">
        <f>IF(R329&lt;&gt;"Ready","",IFERROR(IF(H329="Entered",I329,IF(H329="Review",B329*L329,IF(U329=0,0,SQRT(2*U329*J329/K329)))),""))</f>
        <v/>
      </c>
      <c r="W329" s="8">
        <f>IF(R329&lt;&gt;"Ready","",IFERROR(B329*C329+T329,""))</f>
        <v/>
      </c>
      <c r="X329" s="8">
        <f>IF(R329&lt;&gt;"Ready","",IFERROR(W329+V329,""))</f>
        <v/>
      </c>
      <c r="Y329" s="8">
        <f>IF(R329&lt;&gt;"Ready","",IFERROR(M329+N(N329)-N(O329),""))</f>
        <v/>
      </c>
      <c r="Z329" s="8">
        <f>IF(R329&lt;&gt;"Ready","",IFERROR(IF(OR(Y329&lt;=W329,Y329-W329&lt;=MIN(8.881784197001252E-16*MAX(ABS(Y329),ABS(W329)),1E-9)),"Yes","No"),""))</f>
        <v/>
      </c>
      <c r="AA329" s="8">
        <f>IF(R329&lt;&gt;"Ready","",IFERROR(IF(AND(Z329="Yes",NOT(OR(X329&lt;=Y329,X329-Y329&lt;=MIN(8.881784197001252E-16*MAX(ABS(X329),ABS(Y329)),1E-9)))),MAX(0,X329-Y329),0),""))</f>
        <v/>
      </c>
      <c r="AB329" s="8">
        <f>IF(R329&lt;&gt;"Ready","",IFERROR(IF(AA329&gt;0,IF(N(Q329)&gt;0,IF(ABS(AD329-ROUND(AD329,0))&lt;=MIN(8.881784197001252E-16*AD329,1E-9),ROUND(AD329,0),ROUNDUP(AD329,0))*Q329,MAX(AA329,N(P329))),0),""))</f>
        <v/>
      </c>
      <c r="AC329" s="8">
        <f>IF(R329&lt;&gt;"Ready","",IFERROR(Y329+AB329,""))</f>
        <v/>
      </c>
      <c r="AD329" s="8">
        <f>IF(R329&lt;&gt;"Ready","",IFERROR(IF(N(Q329)&gt;0,MAX(AA329,N(P329))/Q329,""),""))</f>
        <v/>
      </c>
    </row>
    <row r="330">
      <c r="A330" s="6" t="n"/>
      <c r="B330" s="7" t="n"/>
      <c r="C330" s="7" t="n"/>
      <c r="D330" s="7" t="n"/>
      <c r="E330" s="7" t="n"/>
      <c r="F330" s="7" t="n"/>
      <c r="G330" s="7" t="n"/>
      <c r="H330" s="7" t="n"/>
      <c r="I330" s="7" t="n"/>
      <c r="J330" s="7" t="n"/>
      <c r="K330" s="7" t="n"/>
      <c r="L330" s="7" t="n"/>
      <c r="M330" s="7" t="n"/>
      <c r="N330" s="7" t="n"/>
      <c r="O330" s="7" t="n"/>
      <c r="P330" s="7" t="n"/>
      <c r="Q330" s="7" t="n"/>
      <c r="R330" s="8">
        <f>IF(COUNTA(A330:Q330)=0,"",IF(TRIM(A330&amp;"")="","Item required",IFERROR(IF(NOT(AND(COUNT(B330:C330,M330)=3,MIN(B330:C330,M330)&gt;=0,COUNT(N330:Q330)=COUNTA(N330:Q330),MIN(N330:Q330)&gt;=0)),"Enter nonnegative numbers for demand, days and stock",IF(NOT(OR(AND(D330="Entered",COUNT(E330)=1,E330&gt;=0,COUNTA(F330:G330)=0),AND(D330="Statistical",E330="",COUNT(F330:G330)=2,F330&gt;=0,G330&gt;=50,G330&lt;=99.9))),"Choose entered safety OR sigma and service (50-99.9%)",IF(NOT(OR(AND(H330="Entered",COUNT(I330)=1,I330&gt;=0,COUNTA(J330:L330)=0),AND(H330="EOQ",I330="",L330="",COUNT(J330:K330)=2,MIN(J330:K330)&gt;0),AND(H330="Review",COUNT(L330)=1,L330&gt;=0,COUNTA(I330:K330)=0))),"Choose one quantity basis; EOQ costs must be positive",IF(IF(H330="EOQ",IF(B330=0,TRUE,SQRT(2*(B330*365)*J330/K330)&gt;0),TRUE),"Ready","Calculated EOQ outside numeric range; rescale")))),"Check inputs / numeric range")))</f>
        <v/>
      </c>
      <c r="S330" s="8">
        <f>IF(R330&lt;&gt;"Ready","",IFERROR(IF(D330="Statistical",IF(G330=50,0,MAX(0,_xlfn.NORM.S.INV(G330/100))),""),""))</f>
        <v/>
      </c>
      <c r="T330" s="8">
        <f>IF(R330&lt;&gt;"Ready","",IFERROR(IF(D330="Entered",E330,S330*F330*SQRT(C330)),""))</f>
        <v/>
      </c>
      <c r="U330" s="8">
        <f>IF(R330&lt;&gt;"Ready","",IFERROR(B330*365,""))</f>
        <v/>
      </c>
      <c r="V330" s="8">
        <f>IF(R330&lt;&gt;"Ready","",IFERROR(IF(H330="Entered",I330,IF(H330="Review",B330*L330,IF(U330=0,0,SQRT(2*U330*J330/K330)))),""))</f>
        <v/>
      </c>
      <c r="W330" s="8">
        <f>IF(R330&lt;&gt;"Ready","",IFERROR(B330*C330+T330,""))</f>
        <v/>
      </c>
      <c r="X330" s="8">
        <f>IF(R330&lt;&gt;"Ready","",IFERROR(W330+V330,""))</f>
        <v/>
      </c>
      <c r="Y330" s="8">
        <f>IF(R330&lt;&gt;"Ready","",IFERROR(M330+N(N330)-N(O330),""))</f>
        <v/>
      </c>
      <c r="Z330" s="8">
        <f>IF(R330&lt;&gt;"Ready","",IFERROR(IF(OR(Y330&lt;=W330,Y330-W330&lt;=MIN(8.881784197001252E-16*MAX(ABS(Y330),ABS(W330)),1E-9)),"Yes","No"),""))</f>
        <v/>
      </c>
      <c r="AA330" s="8">
        <f>IF(R330&lt;&gt;"Ready","",IFERROR(IF(AND(Z330="Yes",NOT(OR(X330&lt;=Y330,X330-Y330&lt;=MIN(8.881784197001252E-16*MAX(ABS(X330),ABS(Y330)),1E-9)))),MAX(0,X330-Y330),0),""))</f>
        <v/>
      </c>
      <c r="AB330" s="8">
        <f>IF(R330&lt;&gt;"Ready","",IFERROR(IF(AA330&gt;0,IF(N(Q330)&gt;0,IF(ABS(AD330-ROUND(AD330,0))&lt;=MIN(8.881784197001252E-16*AD330,1E-9),ROUND(AD330,0),ROUNDUP(AD330,0))*Q330,MAX(AA330,N(P330))),0),""))</f>
        <v/>
      </c>
      <c r="AC330" s="8">
        <f>IF(R330&lt;&gt;"Ready","",IFERROR(Y330+AB330,""))</f>
        <v/>
      </c>
      <c r="AD330" s="8">
        <f>IF(R330&lt;&gt;"Ready","",IFERROR(IF(N(Q330)&gt;0,MAX(AA330,N(P330))/Q330,""),""))</f>
        <v/>
      </c>
    </row>
    <row r="331">
      <c r="A331" s="6" t="n"/>
      <c r="B331" s="7" t="n"/>
      <c r="C331" s="7" t="n"/>
      <c r="D331" s="7" t="n"/>
      <c r="E331" s="7" t="n"/>
      <c r="F331" s="7" t="n"/>
      <c r="G331" s="7" t="n"/>
      <c r="H331" s="7" t="n"/>
      <c r="I331" s="7" t="n"/>
      <c r="J331" s="7" t="n"/>
      <c r="K331" s="7" t="n"/>
      <c r="L331" s="7" t="n"/>
      <c r="M331" s="7" t="n"/>
      <c r="N331" s="7" t="n"/>
      <c r="O331" s="7" t="n"/>
      <c r="P331" s="7" t="n"/>
      <c r="Q331" s="7" t="n"/>
      <c r="R331" s="8">
        <f>IF(COUNTA(A331:Q331)=0,"",IF(TRIM(A331&amp;"")="","Item required",IFERROR(IF(NOT(AND(COUNT(B331:C331,M331)=3,MIN(B331:C331,M331)&gt;=0,COUNT(N331:Q331)=COUNTA(N331:Q331),MIN(N331:Q331)&gt;=0)),"Enter nonnegative numbers for demand, days and stock",IF(NOT(OR(AND(D331="Entered",COUNT(E331)=1,E331&gt;=0,COUNTA(F331:G331)=0),AND(D331="Statistical",E331="",COUNT(F331:G331)=2,F331&gt;=0,G331&gt;=50,G331&lt;=99.9))),"Choose entered safety OR sigma and service (50-99.9%)",IF(NOT(OR(AND(H331="Entered",COUNT(I331)=1,I331&gt;=0,COUNTA(J331:L331)=0),AND(H331="EOQ",I331="",L331="",COUNT(J331:K331)=2,MIN(J331:K331)&gt;0),AND(H331="Review",COUNT(L331)=1,L331&gt;=0,COUNTA(I331:K331)=0))),"Choose one quantity basis; EOQ costs must be positive",IF(IF(H331="EOQ",IF(B331=0,TRUE,SQRT(2*(B331*365)*J331/K331)&gt;0),TRUE),"Ready","Calculated EOQ outside numeric range; rescale")))),"Check inputs / numeric range")))</f>
        <v/>
      </c>
      <c r="S331" s="8">
        <f>IF(R331&lt;&gt;"Ready","",IFERROR(IF(D331="Statistical",IF(G331=50,0,MAX(0,_xlfn.NORM.S.INV(G331/100))),""),""))</f>
        <v/>
      </c>
      <c r="T331" s="8">
        <f>IF(R331&lt;&gt;"Ready","",IFERROR(IF(D331="Entered",E331,S331*F331*SQRT(C331)),""))</f>
        <v/>
      </c>
      <c r="U331" s="8">
        <f>IF(R331&lt;&gt;"Ready","",IFERROR(B331*365,""))</f>
        <v/>
      </c>
      <c r="V331" s="8">
        <f>IF(R331&lt;&gt;"Ready","",IFERROR(IF(H331="Entered",I331,IF(H331="Review",B331*L331,IF(U331=0,0,SQRT(2*U331*J331/K331)))),""))</f>
        <v/>
      </c>
      <c r="W331" s="8">
        <f>IF(R331&lt;&gt;"Ready","",IFERROR(B331*C331+T331,""))</f>
        <v/>
      </c>
      <c r="X331" s="8">
        <f>IF(R331&lt;&gt;"Ready","",IFERROR(W331+V331,""))</f>
        <v/>
      </c>
      <c r="Y331" s="8">
        <f>IF(R331&lt;&gt;"Ready","",IFERROR(M331+N(N331)-N(O331),""))</f>
        <v/>
      </c>
      <c r="Z331" s="8">
        <f>IF(R331&lt;&gt;"Ready","",IFERROR(IF(OR(Y331&lt;=W331,Y331-W331&lt;=MIN(8.881784197001252E-16*MAX(ABS(Y331),ABS(W331)),1E-9)),"Yes","No"),""))</f>
        <v/>
      </c>
      <c r="AA331" s="8">
        <f>IF(R331&lt;&gt;"Ready","",IFERROR(IF(AND(Z331="Yes",NOT(OR(X331&lt;=Y331,X331-Y331&lt;=MIN(8.881784197001252E-16*MAX(ABS(X331),ABS(Y331)),1E-9)))),MAX(0,X331-Y331),0),""))</f>
        <v/>
      </c>
      <c r="AB331" s="8">
        <f>IF(R331&lt;&gt;"Ready","",IFERROR(IF(AA331&gt;0,IF(N(Q331)&gt;0,IF(ABS(AD331-ROUND(AD331,0))&lt;=MIN(8.881784197001252E-16*AD331,1E-9),ROUND(AD331,0),ROUNDUP(AD331,0))*Q331,MAX(AA331,N(P331))),0),""))</f>
        <v/>
      </c>
      <c r="AC331" s="8">
        <f>IF(R331&lt;&gt;"Ready","",IFERROR(Y331+AB331,""))</f>
        <v/>
      </c>
      <c r="AD331" s="8">
        <f>IF(R331&lt;&gt;"Ready","",IFERROR(IF(N(Q331)&gt;0,MAX(AA331,N(P331))/Q331,""),""))</f>
        <v/>
      </c>
    </row>
    <row r="332">
      <c r="A332" s="6" t="n"/>
      <c r="B332" s="7" t="n"/>
      <c r="C332" s="7" t="n"/>
      <c r="D332" s="7" t="n"/>
      <c r="E332" s="7" t="n"/>
      <c r="F332" s="7" t="n"/>
      <c r="G332" s="7" t="n"/>
      <c r="H332" s="7" t="n"/>
      <c r="I332" s="7" t="n"/>
      <c r="J332" s="7" t="n"/>
      <c r="K332" s="7" t="n"/>
      <c r="L332" s="7" t="n"/>
      <c r="M332" s="7" t="n"/>
      <c r="N332" s="7" t="n"/>
      <c r="O332" s="7" t="n"/>
      <c r="P332" s="7" t="n"/>
      <c r="Q332" s="7" t="n"/>
      <c r="R332" s="8">
        <f>IF(COUNTA(A332:Q332)=0,"",IF(TRIM(A332&amp;"")="","Item required",IFERROR(IF(NOT(AND(COUNT(B332:C332,M332)=3,MIN(B332:C332,M332)&gt;=0,COUNT(N332:Q332)=COUNTA(N332:Q332),MIN(N332:Q332)&gt;=0)),"Enter nonnegative numbers for demand, days and stock",IF(NOT(OR(AND(D332="Entered",COUNT(E332)=1,E332&gt;=0,COUNTA(F332:G332)=0),AND(D332="Statistical",E332="",COUNT(F332:G332)=2,F332&gt;=0,G332&gt;=50,G332&lt;=99.9))),"Choose entered safety OR sigma and service (50-99.9%)",IF(NOT(OR(AND(H332="Entered",COUNT(I332)=1,I332&gt;=0,COUNTA(J332:L332)=0),AND(H332="EOQ",I332="",L332="",COUNT(J332:K332)=2,MIN(J332:K332)&gt;0),AND(H332="Review",COUNT(L332)=1,L332&gt;=0,COUNTA(I332:K332)=0))),"Choose one quantity basis; EOQ costs must be positive",IF(IF(H332="EOQ",IF(B332=0,TRUE,SQRT(2*(B332*365)*J332/K332)&gt;0),TRUE),"Ready","Calculated EOQ outside numeric range; rescale")))),"Check inputs / numeric range")))</f>
        <v/>
      </c>
      <c r="S332" s="8">
        <f>IF(R332&lt;&gt;"Ready","",IFERROR(IF(D332="Statistical",IF(G332=50,0,MAX(0,_xlfn.NORM.S.INV(G332/100))),""),""))</f>
        <v/>
      </c>
      <c r="T332" s="8">
        <f>IF(R332&lt;&gt;"Ready","",IFERROR(IF(D332="Entered",E332,S332*F332*SQRT(C332)),""))</f>
        <v/>
      </c>
      <c r="U332" s="8">
        <f>IF(R332&lt;&gt;"Ready","",IFERROR(B332*365,""))</f>
        <v/>
      </c>
      <c r="V332" s="8">
        <f>IF(R332&lt;&gt;"Ready","",IFERROR(IF(H332="Entered",I332,IF(H332="Review",B332*L332,IF(U332=0,0,SQRT(2*U332*J332/K332)))),""))</f>
        <v/>
      </c>
      <c r="W332" s="8">
        <f>IF(R332&lt;&gt;"Ready","",IFERROR(B332*C332+T332,""))</f>
        <v/>
      </c>
      <c r="X332" s="8">
        <f>IF(R332&lt;&gt;"Ready","",IFERROR(W332+V332,""))</f>
        <v/>
      </c>
      <c r="Y332" s="8">
        <f>IF(R332&lt;&gt;"Ready","",IFERROR(M332+N(N332)-N(O332),""))</f>
        <v/>
      </c>
      <c r="Z332" s="8">
        <f>IF(R332&lt;&gt;"Ready","",IFERROR(IF(OR(Y332&lt;=W332,Y332-W332&lt;=MIN(8.881784197001252E-16*MAX(ABS(Y332),ABS(W332)),1E-9)),"Yes","No"),""))</f>
        <v/>
      </c>
      <c r="AA332" s="8">
        <f>IF(R332&lt;&gt;"Ready","",IFERROR(IF(AND(Z332="Yes",NOT(OR(X332&lt;=Y332,X332-Y332&lt;=MIN(8.881784197001252E-16*MAX(ABS(X332),ABS(Y332)),1E-9)))),MAX(0,X332-Y332),0),""))</f>
        <v/>
      </c>
      <c r="AB332" s="8">
        <f>IF(R332&lt;&gt;"Ready","",IFERROR(IF(AA332&gt;0,IF(N(Q332)&gt;0,IF(ABS(AD332-ROUND(AD332,0))&lt;=MIN(8.881784197001252E-16*AD332,1E-9),ROUND(AD332,0),ROUNDUP(AD332,0))*Q332,MAX(AA332,N(P332))),0),""))</f>
        <v/>
      </c>
      <c r="AC332" s="8">
        <f>IF(R332&lt;&gt;"Ready","",IFERROR(Y332+AB332,""))</f>
        <v/>
      </c>
      <c r="AD332" s="8">
        <f>IF(R332&lt;&gt;"Ready","",IFERROR(IF(N(Q332)&gt;0,MAX(AA332,N(P332))/Q332,""),""))</f>
        <v/>
      </c>
    </row>
    <row r="333">
      <c r="A333" s="6" t="n"/>
      <c r="B333" s="7" t="n"/>
      <c r="C333" s="7" t="n"/>
      <c r="D333" s="7" t="n"/>
      <c r="E333" s="7" t="n"/>
      <c r="F333" s="7" t="n"/>
      <c r="G333" s="7" t="n"/>
      <c r="H333" s="7" t="n"/>
      <c r="I333" s="7" t="n"/>
      <c r="J333" s="7" t="n"/>
      <c r="K333" s="7" t="n"/>
      <c r="L333" s="7" t="n"/>
      <c r="M333" s="7" t="n"/>
      <c r="N333" s="7" t="n"/>
      <c r="O333" s="7" t="n"/>
      <c r="P333" s="7" t="n"/>
      <c r="Q333" s="7" t="n"/>
      <c r="R333" s="8">
        <f>IF(COUNTA(A333:Q333)=0,"",IF(TRIM(A333&amp;"")="","Item required",IFERROR(IF(NOT(AND(COUNT(B333:C333,M333)=3,MIN(B333:C333,M333)&gt;=0,COUNT(N333:Q333)=COUNTA(N333:Q333),MIN(N333:Q333)&gt;=0)),"Enter nonnegative numbers for demand, days and stock",IF(NOT(OR(AND(D333="Entered",COUNT(E333)=1,E333&gt;=0,COUNTA(F333:G333)=0),AND(D333="Statistical",E333="",COUNT(F333:G333)=2,F333&gt;=0,G333&gt;=50,G333&lt;=99.9))),"Choose entered safety OR sigma and service (50-99.9%)",IF(NOT(OR(AND(H333="Entered",COUNT(I333)=1,I333&gt;=0,COUNTA(J333:L333)=0),AND(H333="EOQ",I333="",L333="",COUNT(J333:K333)=2,MIN(J333:K333)&gt;0),AND(H333="Review",COUNT(L333)=1,L333&gt;=0,COUNTA(I333:K333)=0))),"Choose one quantity basis; EOQ costs must be positive",IF(IF(H333="EOQ",IF(B333=0,TRUE,SQRT(2*(B333*365)*J333/K333)&gt;0),TRUE),"Ready","Calculated EOQ outside numeric range; rescale")))),"Check inputs / numeric range")))</f>
        <v/>
      </c>
      <c r="S333" s="8">
        <f>IF(R333&lt;&gt;"Ready","",IFERROR(IF(D333="Statistical",IF(G333=50,0,MAX(0,_xlfn.NORM.S.INV(G333/100))),""),""))</f>
        <v/>
      </c>
      <c r="T333" s="8">
        <f>IF(R333&lt;&gt;"Ready","",IFERROR(IF(D333="Entered",E333,S333*F333*SQRT(C333)),""))</f>
        <v/>
      </c>
      <c r="U333" s="8">
        <f>IF(R333&lt;&gt;"Ready","",IFERROR(B333*365,""))</f>
        <v/>
      </c>
      <c r="V333" s="8">
        <f>IF(R333&lt;&gt;"Ready","",IFERROR(IF(H333="Entered",I333,IF(H333="Review",B333*L333,IF(U333=0,0,SQRT(2*U333*J333/K333)))),""))</f>
        <v/>
      </c>
      <c r="W333" s="8">
        <f>IF(R333&lt;&gt;"Ready","",IFERROR(B333*C333+T333,""))</f>
        <v/>
      </c>
      <c r="X333" s="8">
        <f>IF(R333&lt;&gt;"Ready","",IFERROR(W333+V333,""))</f>
        <v/>
      </c>
      <c r="Y333" s="8">
        <f>IF(R333&lt;&gt;"Ready","",IFERROR(M333+N(N333)-N(O333),""))</f>
        <v/>
      </c>
      <c r="Z333" s="8">
        <f>IF(R333&lt;&gt;"Ready","",IFERROR(IF(OR(Y333&lt;=W333,Y333-W333&lt;=MIN(8.881784197001252E-16*MAX(ABS(Y333),ABS(W333)),1E-9)),"Yes","No"),""))</f>
        <v/>
      </c>
      <c r="AA333" s="8">
        <f>IF(R333&lt;&gt;"Ready","",IFERROR(IF(AND(Z333="Yes",NOT(OR(X333&lt;=Y333,X333-Y333&lt;=MIN(8.881784197001252E-16*MAX(ABS(X333),ABS(Y333)),1E-9)))),MAX(0,X333-Y333),0),""))</f>
        <v/>
      </c>
      <c r="AB333" s="8">
        <f>IF(R333&lt;&gt;"Ready","",IFERROR(IF(AA333&gt;0,IF(N(Q333)&gt;0,IF(ABS(AD333-ROUND(AD333,0))&lt;=MIN(8.881784197001252E-16*AD333,1E-9),ROUND(AD333,0),ROUNDUP(AD333,0))*Q333,MAX(AA333,N(P333))),0),""))</f>
        <v/>
      </c>
      <c r="AC333" s="8">
        <f>IF(R333&lt;&gt;"Ready","",IFERROR(Y333+AB333,""))</f>
        <v/>
      </c>
      <c r="AD333" s="8">
        <f>IF(R333&lt;&gt;"Ready","",IFERROR(IF(N(Q333)&gt;0,MAX(AA333,N(P333))/Q333,""),""))</f>
        <v/>
      </c>
    </row>
    <row r="334">
      <c r="A334" s="6" t="n"/>
      <c r="B334" s="7" t="n"/>
      <c r="C334" s="7" t="n"/>
      <c r="D334" s="7" t="n"/>
      <c r="E334" s="7" t="n"/>
      <c r="F334" s="7" t="n"/>
      <c r="G334" s="7" t="n"/>
      <c r="H334" s="7" t="n"/>
      <c r="I334" s="7" t="n"/>
      <c r="J334" s="7" t="n"/>
      <c r="K334" s="7" t="n"/>
      <c r="L334" s="7" t="n"/>
      <c r="M334" s="7" t="n"/>
      <c r="N334" s="7" t="n"/>
      <c r="O334" s="7" t="n"/>
      <c r="P334" s="7" t="n"/>
      <c r="Q334" s="7" t="n"/>
      <c r="R334" s="8">
        <f>IF(COUNTA(A334:Q334)=0,"",IF(TRIM(A334&amp;"")="","Item required",IFERROR(IF(NOT(AND(COUNT(B334:C334,M334)=3,MIN(B334:C334,M334)&gt;=0,COUNT(N334:Q334)=COUNTA(N334:Q334),MIN(N334:Q334)&gt;=0)),"Enter nonnegative numbers for demand, days and stock",IF(NOT(OR(AND(D334="Entered",COUNT(E334)=1,E334&gt;=0,COUNTA(F334:G334)=0),AND(D334="Statistical",E334="",COUNT(F334:G334)=2,F334&gt;=0,G334&gt;=50,G334&lt;=99.9))),"Choose entered safety OR sigma and service (50-99.9%)",IF(NOT(OR(AND(H334="Entered",COUNT(I334)=1,I334&gt;=0,COUNTA(J334:L334)=0),AND(H334="EOQ",I334="",L334="",COUNT(J334:K334)=2,MIN(J334:K334)&gt;0),AND(H334="Review",COUNT(L334)=1,L334&gt;=0,COUNTA(I334:K334)=0))),"Choose one quantity basis; EOQ costs must be positive",IF(IF(H334="EOQ",IF(B334=0,TRUE,SQRT(2*(B334*365)*J334/K334)&gt;0),TRUE),"Ready","Calculated EOQ outside numeric range; rescale")))),"Check inputs / numeric range")))</f>
        <v/>
      </c>
      <c r="S334" s="8">
        <f>IF(R334&lt;&gt;"Ready","",IFERROR(IF(D334="Statistical",IF(G334=50,0,MAX(0,_xlfn.NORM.S.INV(G334/100))),""),""))</f>
        <v/>
      </c>
      <c r="T334" s="8">
        <f>IF(R334&lt;&gt;"Ready","",IFERROR(IF(D334="Entered",E334,S334*F334*SQRT(C334)),""))</f>
        <v/>
      </c>
      <c r="U334" s="8">
        <f>IF(R334&lt;&gt;"Ready","",IFERROR(B334*365,""))</f>
        <v/>
      </c>
      <c r="V334" s="8">
        <f>IF(R334&lt;&gt;"Ready","",IFERROR(IF(H334="Entered",I334,IF(H334="Review",B334*L334,IF(U334=0,0,SQRT(2*U334*J334/K334)))),""))</f>
        <v/>
      </c>
      <c r="W334" s="8">
        <f>IF(R334&lt;&gt;"Ready","",IFERROR(B334*C334+T334,""))</f>
        <v/>
      </c>
      <c r="X334" s="8">
        <f>IF(R334&lt;&gt;"Ready","",IFERROR(W334+V334,""))</f>
        <v/>
      </c>
      <c r="Y334" s="8">
        <f>IF(R334&lt;&gt;"Ready","",IFERROR(M334+N(N334)-N(O334),""))</f>
        <v/>
      </c>
      <c r="Z334" s="8">
        <f>IF(R334&lt;&gt;"Ready","",IFERROR(IF(OR(Y334&lt;=W334,Y334-W334&lt;=MIN(8.881784197001252E-16*MAX(ABS(Y334),ABS(W334)),1E-9)),"Yes","No"),""))</f>
        <v/>
      </c>
      <c r="AA334" s="8">
        <f>IF(R334&lt;&gt;"Ready","",IFERROR(IF(AND(Z334="Yes",NOT(OR(X334&lt;=Y334,X334-Y334&lt;=MIN(8.881784197001252E-16*MAX(ABS(X334),ABS(Y334)),1E-9)))),MAX(0,X334-Y334),0),""))</f>
        <v/>
      </c>
      <c r="AB334" s="8">
        <f>IF(R334&lt;&gt;"Ready","",IFERROR(IF(AA334&gt;0,IF(N(Q334)&gt;0,IF(ABS(AD334-ROUND(AD334,0))&lt;=MIN(8.881784197001252E-16*AD334,1E-9),ROUND(AD334,0),ROUNDUP(AD334,0))*Q334,MAX(AA334,N(P334))),0),""))</f>
        <v/>
      </c>
      <c r="AC334" s="8">
        <f>IF(R334&lt;&gt;"Ready","",IFERROR(Y334+AB334,""))</f>
        <v/>
      </c>
      <c r="AD334" s="8">
        <f>IF(R334&lt;&gt;"Ready","",IFERROR(IF(N(Q334)&gt;0,MAX(AA334,N(P334))/Q334,""),""))</f>
        <v/>
      </c>
    </row>
    <row r="335">
      <c r="A335" s="6" t="n"/>
      <c r="B335" s="7" t="n"/>
      <c r="C335" s="7" t="n"/>
      <c r="D335" s="7" t="n"/>
      <c r="E335" s="7" t="n"/>
      <c r="F335" s="7" t="n"/>
      <c r="G335" s="7" t="n"/>
      <c r="H335" s="7" t="n"/>
      <c r="I335" s="7" t="n"/>
      <c r="J335" s="7" t="n"/>
      <c r="K335" s="7" t="n"/>
      <c r="L335" s="7" t="n"/>
      <c r="M335" s="7" t="n"/>
      <c r="N335" s="7" t="n"/>
      <c r="O335" s="7" t="n"/>
      <c r="P335" s="7" t="n"/>
      <c r="Q335" s="7" t="n"/>
      <c r="R335" s="8">
        <f>IF(COUNTA(A335:Q335)=0,"",IF(TRIM(A335&amp;"")="","Item required",IFERROR(IF(NOT(AND(COUNT(B335:C335,M335)=3,MIN(B335:C335,M335)&gt;=0,COUNT(N335:Q335)=COUNTA(N335:Q335),MIN(N335:Q335)&gt;=0)),"Enter nonnegative numbers for demand, days and stock",IF(NOT(OR(AND(D335="Entered",COUNT(E335)=1,E335&gt;=0,COUNTA(F335:G335)=0),AND(D335="Statistical",E335="",COUNT(F335:G335)=2,F335&gt;=0,G335&gt;=50,G335&lt;=99.9))),"Choose entered safety OR sigma and service (50-99.9%)",IF(NOT(OR(AND(H335="Entered",COUNT(I335)=1,I335&gt;=0,COUNTA(J335:L335)=0),AND(H335="EOQ",I335="",L335="",COUNT(J335:K335)=2,MIN(J335:K335)&gt;0),AND(H335="Review",COUNT(L335)=1,L335&gt;=0,COUNTA(I335:K335)=0))),"Choose one quantity basis; EOQ costs must be positive",IF(IF(H335="EOQ",IF(B335=0,TRUE,SQRT(2*(B335*365)*J335/K335)&gt;0),TRUE),"Ready","Calculated EOQ outside numeric range; rescale")))),"Check inputs / numeric range")))</f>
        <v/>
      </c>
      <c r="S335" s="8">
        <f>IF(R335&lt;&gt;"Ready","",IFERROR(IF(D335="Statistical",IF(G335=50,0,MAX(0,_xlfn.NORM.S.INV(G335/100))),""),""))</f>
        <v/>
      </c>
      <c r="T335" s="8">
        <f>IF(R335&lt;&gt;"Ready","",IFERROR(IF(D335="Entered",E335,S335*F335*SQRT(C335)),""))</f>
        <v/>
      </c>
      <c r="U335" s="8">
        <f>IF(R335&lt;&gt;"Ready","",IFERROR(B335*365,""))</f>
        <v/>
      </c>
      <c r="V335" s="8">
        <f>IF(R335&lt;&gt;"Ready","",IFERROR(IF(H335="Entered",I335,IF(H335="Review",B335*L335,IF(U335=0,0,SQRT(2*U335*J335/K335)))),""))</f>
        <v/>
      </c>
      <c r="W335" s="8">
        <f>IF(R335&lt;&gt;"Ready","",IFERROR(B335*C335+T335,""))</f>
        <v/>
      </c>
      <c r="X335" s="8">
        <f>IF(R335&lt;&gt;"Ready","",IFERROR(W335+V335,""))</f>
        <v/>
      </c>
      <c r="Y335" s="8">
        <f>IF(R335&lt;&gt;"Ready","",IFERROR(M335+N(N335)-N(O335),""))</f>
        <v/>
      </c>
      <c r="Z335" s="8">
        <f>IF(R335&lt;&gt;"Ready","",IFERROR(IF(OR(Y335&lt;=W335,Y335-W335&lt;=MIN(8.881784197001252E-16*MAX(ABS(Y335),ABS(W335)),1E-9)),"Yes","No"),""))</f>
        <v/>
      </c>
      <c r="AA335" s="8">
        <f>IF(R335&lt;&gt;"Ready","",IFERROR(IF(AND(Z335="Yes",NOT(OR(X335&lt;=Y335,X335-Y335&lt;=MIN(8.881784197001252E-16*MAX(ABS(X335),ABS(Y335)),1E-9)))),MAX(0,X335-Y335),0),""))</f>
        <v/>
      </c>
      <c r="AB335" s="8">
        <f>IF(R335&lt;&gt;"Ready","",IFERROR(IF(AA335&gt;0,IF(N(Q335)&gt;0,IF(ABS(AD335-ROUND(AD335,0))&lt;=MIN(8.881784197001252E-16*AD335,1E-9),ROUND(AD335,0),ROUNDUP(AD335,0))*Q335,MAX(AA335,N(P335))),0),""))</f>
        <v/>
      </c>
      <c r="AC335" s="8">
        <f>IF(R335&lt;&gt;"Ready","",IFERROR(Y335+AB335,""))</f>
        <v/>
      </c>
      <c r="AD335" s="8">
        <f>IF(R335&lt;&gt;"Ready","",IFERROR(IF(N(Q335)&gt;0,MAX(AA335,N(P335))/Q335,""),""))</f>
        <v/>
      </c>
    </row>
    <row r="336">
      <c r="A336" s="6" t="n"/>
      <c r="B336" s="7" t="n"/>
      <c r="C336" s="7" t="n"/>
      <c r="D336" s="7" t="n"/>
      <c r="E336" s="7" t="n"/>
      <c r="F336" s="7" t="n"/>
      <c r="G336" s="7" t="n"/>
      <c r="H336" s="7" t="n"/>
      <c r="I336" s="7" t="n"/>
      <c r="J336" s="7" t="n"/>
      <c r="K336" s="7" t="n"/>
      <c r="L336" s="7" t="n"/>
      <c r="M336" s="7" t="n"/>
      <c r="N336" s="7" t="n"/>
      <c r="O336" s="7" t="n"/>
      <c r="P336" s="7" t="n"/>
      <c r="Q336" s="7" t="n"/>
      <c r="R336" s="8">
        <f>IF(COUNTA(A336:Q336)=0,"",IF(TRIM(A336&amp;"")="","Item required",IFERROR(IF(NOT(AND(COUNT(B336:C336,M336)=3,MIN(B336:C336,M336)&gt;=0,COUNT(N336:Q336)=COUNTA(N336:Q336),MIN(N336:Q336)&gt;=0)),"Enter nonnegative numbers for demand, days and stock",IF(NOT(OR(AND(D336="Entered",COUNT(E336)=1,E336&gt;=0,COUNTA(F336:G336)=0),AND(D336="Statistical",E336="",COUNT(F336:G336)=2,F336&gt;=0,G336&gt;=50,G336&lt;=99.9))),"Choose entered safety OR sigma and service (50-99.9%)",IF(NOT(OR(AND(H336="Entered",COUNT(I336)=1,I336&gt;=0,COUNTA(J336:L336)=0),AND(H336="EOQ",I336="",L336="",COUNT(J336:K336)=2,MIN(J336:K336)&gt;0),AND(H336="Review",COUNT(L336)=1,L336&gt;=0,COUNTA(I336:K336)=0))),"Choose one quantity basis; EOQ costs must be positive",IF(IF(H336="EOQ",IF(B336=0,TRUE,SQRT(2*(B336*365)*J336/K336)&gt;0),TRUE),"Ready","Calculated EOQ outside numeric range; rescale")))),"Check inputs / numeric range")))</f>
        <v/>
      </c>
      <c r="S336" s="8">
        <f>IF(R336&lt;&gt;"Ready","",IFERROR(IF(D336="Statistical",IF(G336=50,0,MAX(0,_xlfn.NORM.S.INV(G336/100))),""),""))</f>
        <v/>
      </c>
      <c r="T336" s="8">
        <f>IF(R336&lt;&gt;"Ready","",IFERROR(IF(D336="Entered",E336,S336*F336*SQRT(C336)),""))</f>
        <v/>
      </c>
      <c r="U336" s="8">
        <f>IF(R336&lt;&gt;"Ready","",IFERROR(B336*365,""))</f>
        <v/>
      </c>
      <c r="V336" s="8">
        <f>IF(R336&lt;&gt;"Ready","",IFERROR(IF(H336="Entered",I336,IF(H336="Review",B336*L336,IF(U336=0,0,SQRT(2*U336*J336/K336)))),""))</f>
        <v/>
      </c>
      <c r="W336" s="8">
        <f>IF(R336&lt;&gt;"Ready","",IFERROR(B336*C336+T336,""))</f>
        <v/>
      </c>
      <c r="X336" s="8">
        <f>IF(R336&lt;&gt;"Ready","",IFERROR(W336+V336,""))</f>
        <v/>
      </c>
      <c r="Y336" s="8">
        <f>IF(R336&lt;&gt;"Ready","",IFERROR(M336+N(N336)-N(O336),""))</f>
        <v/>
      </c>
      <c r="Z336" s="8">
        <f>IF(R336&lt;&gt;"Ready","",IFERROR(IF(OR(Y336&lt;=W336,Y336-W336&lt;=MIN(8.881784197001252E-16*MAX(ABS(Y336),ABS(W336)),1E-9)),"Yes","No"),""))</f>
        <v/>
      </c>
      <c r="AA336" s="8">
        <f>IF(R336&lt;&gt;"Ready","",IFERROR(IF(AND(Z336="Yes",NOT(OR(X336&lt;=Y336,X336-Y336&lt;=MIN(8.881784197001252E-16*MAX(ABS(X336),ABS(Y336)),1E-9)))),MAX(0,X336-Y336),0),""))</f>
        <v/>
      </c>
      <c r="AB336" s="8">
        <f>IF(R336&lt;&gt;"Ready","",IFERROR(IF(AA336&gt;0,IF(N(Q336)&gt;0,IF(ABS(AD336-ROUND(AD336,0))&lt;=MIN(8.881784197001252E-16*AD336,1E-9),ROUND(AD336,0),ROUNDUP(AD336,0))*Q336,MAX(AA336,N(P336))),0),""))</f>
        <v/>
      </c>
      <c r="AC336" s="8">
        <f>IF(R336&lt;&gt;"Ready","",IFERROR(Y336+AB336,""))</f>
        <v/>
      </c>
      <c r="AD336" s="8">
        <f>IF(R336&lt;&gt;"Ready","",IFERROR(IF(N(Q336)&gt;0,MAX(AA336,N(P336))/Q336,""),""))</f>
        <v/>
      </c>
    </row>
    <row r="337">
      <c r="A337" s="6" t="n"/>
      <c r="B337" s="7" t="n"/>
      <c r="C337" s="7" t="n"/>
      <c r="D337" s="7" t="n"/>
      <c r="E337" s="7" t="n"/>
      <c r="F337" s="7" t="n"/>
      <c r="G337" s="7" t="n"/>
      <c r="H337" s="7" t="n"/>
      <c r="I337" s="7" t="n"/>
      <c r="J337" s="7" t="n"/>
      <c r="K337" s="7" t="n"/>
      <c r="L337" s="7" t="n"/>
      <c r="M337" s="7" t="n"/>
      <c r="N337" s="7" t="n"/>
      <c r="O337" s="7" t="n"/>
      <c r="P337" s="7" t="n"/>
      <c r="Q337" s="7" t="n"/>
      <c r="R337" s="8">
        <f>IF(COUNTA(A337:Q337)=0,"",IF(TRIM(A337&amp;"")="","Item required",IFERROR(IF(NOT(AND(COUNT(B337:C337,M337)=3,MIN(B337:C337,M337)&gt;=0,COUNT(N337:Q337)=COUNTA(N337:Q337),MIN(N337:Q337)&gt;=0)),"Enter nonnegative numbers for demand, days and stock",IF(NOT(OR(AND(D337="Entered",COUNT(E337)=1,E337&gt;=0,COUNTA(F337:G337)=0),AND(D337="Statistical",E337="",COUNT(F337:G337)=2,F337&gt;=0,G337&gt;=50,G337&lt;=99.9))),"Choose entered safety OR sigma and service (50-99.9%)",IF(NOT(OR(AND(H337="Entered",COUNT(I337)=1,I337&gt;=0,COUNTA(J337:L337)=0),AND(H337="EOQ",I337="",L337="",COUNT(J337:K337)=2,MIN(J337:K337)&gt;0),AND(H337="Review",COUNT(L337)=1,L337&gt;=0,COUNTA(I337:K337)=0))),"Choose one quantity basis; EOQ costs must be positive",IF(IF(H337="EOQ",IF(B337=0,TRUE,SQRT(2*(B337*365)*J337/K337)&gt;0),TRUE),"Ready","Calculated EOQ outside numeric range; rescale")))),"Check inputs / numeric range")))</f>
        <v/>
      </c>
      <c r="S337" s="8">
        <f>IF(R337&lt;&gt;"Ready","",IFERROR(IF(D337="Statistical",IF(G337=50,0,MAX(0,_xlfn.NORM.S.INV(G337/100))),""),""))</f>
        <v/>
      </c>
      <c r="T337" s="8">
        <f>IF(R337&lt;&gt;"Ready","",IFERROR(IF(D337="Entered",E337,S337*F337*SQRT(C337)),""))</f>
        <v/>
      </c>
      <c r="U337" s="8">
        <f>IF(R337&lt;&gt;"Ready","",IFERROR(B337*365,""))</f>
        <v/>
      </c>
      <c r="V337" s="8">
        <f>IF(R337&lt;&gt;"Ready","",IFERROR(IF(H337="Entered",I337,IF(H337="Review",B337*L337,IF(U337=0,0,SQRT(2*U337*J337/K337)))),""))</f>
        <v/>
      </c>
      <c r="W337" s="8">
        <f>IF(R337&lt;&gt;"Ready","",IFERROR(B337*C337+T337,""))</f>
        <v/>
      </c>
      <c r="X337" s="8">
        <f>IF(R337&lt;&gt;"Ready","",IFERROR(W337+V337,""))</f>
        <v/>
      </c>
      <c r="Y337" s="8">
        <f>IF(R337&lt;&gt;"Ready","",IFERROR(M337+N(N337)-N(O337),""))</f>
        <v/>
      </c>
      <c r="Z337" s="8">
        <f>IF(R337&lt;&gt;"Ready","",IFERROR(IF(OR(Y337&lt;=W337,Y337-W337&lt;=MIN(8.881784197001252E-16*MAX(ABS(Y337),ABS(W337)),1E-9)),"Yes","No"),""))</f>
        <v/>
      </c>
      <c r="AA337" s="8">
        <f>IF(R337&lt;&gt;"Ready","",IFERROR(IF(AND(Z337="Yes",NOT(OR(X337&lt;=Y337,X337-Y337&lt;=MIN(8.881784197001252E-16*MAX(ABS(X337),ABS(Y337)),1E-9)))),MAX(0,X337-Y337),0),""))</f>
        <v/>
      </c>
      <c r="AB337" s="8">
        <f>IF(R337&lt;&gt;"Ready","",IFERROR(IF(AA337&gt;0,IF(N(Q337)&gt;0,IF(ABS(AD337-ROUND(AD337,0))&lt;=MIN(8.881784197001252E-16*AD337,1E-9),ROUND(AD337,0),ROUNDUP(AD337,0))*Q337,MAX(AA337,N(P337))),0),""))</f>
        <v/>
      </c>
      <c r="AC337" s="8">
        <f>IF(R337&lt;&gt;"Ready","",IFERROR(Y337+AB337,""))</f>
        <v/>
      </c>
      <c r="AD337" s="8">
        <f>IF(R337&lt;&gt;"Ready","",IFERROR(IF(N(Q337)&gt;0,MAX(AA337,N(P337))/Q337,""),""))</f>
        <v/>
      </c>
    </row>
    <row r="338">
      <c r="A338" s="6" t="n"/>
      <c r="B338" s="7" t="n"/>
      <c r="C338" s="7" t="n"/>
      <c r="D338" s="7" t="n"/>
      <c r="E338" s="7" t="n"/>
      <c r="F338" s="7" t="n"/>
      <c r="G338" s="7" t="n"/>
      <c r="H338" s="7" t="n"/>
      <c r="I338" s="7" t="n"/>
      <c r="J338" s="7" t="n"/>
      <c r="K338" s="7" t="n"/>
      <c r="L338" s="7" t="n"/>
      <c r="M338" s="7" t="n"/>
      <c r="N338" s="7" t="n"/>
      <c r="O338" s="7" t="n"/>
      <c r="P338" s="7" t="n"/>
      <c r="Q338" s="7" t="n"/>
      <c r="R338" s="8">
        <f>IF(COUNTA(A338:Q338)=0,"",IF(TRIM(A338&amp;"")="","Item required",IFERROR(IF(NOT(AND(COUNT(B338:C338,M338)=3,MIN(B338:C338,M338)&gt;=0,COUNT(N338:Q338)=COUNTA(N338:Q338),MIN(N338:Q338)&gt;=0)),"Enter nonnegative numbers for demand, days and stock",IF(NOT(OR(AND(D338="Entered",COUNT(E338)=1,E338&gt;=0,COUNTA(F338:G338)=0),AND(D338="Statistical",E338="",COUNT(F338:G338)=2,F338&gt;=0,G338&gt;=50,G338&lt;=99.9))),"Choose entered safety OR sigma and service (50-99.9%)",IF(NOT(OR(AND(H338="Entered",COUNT(I338)=1,I338&gt;=0,COUNTA(J338:L338)=0),AND(H338="EOQ",I338="",L338="",COUNT(J338:K338)=2,MIN(J338:K338)&gt;0),AND(H338="Review",COUNT(L338)=1,L338&gt;=0,COUNTA(I338:K338)=0))),"Choose one quantity basis; EOQ costs must be positive",IF(IF(H338="EOQ",IF(B338=0,TRUE,SQRT(2*(B338*365)*J338/K338)&gt;0),TRUE),"Ready","Calculated EOQ outside numeric range; rescale")))),"Check inputs / numeric range")))</f>
        <v/>
      </c>
      <c r="S338" s="8">
        <f>IF(R338&lt;&gt;"Ready","",IFERROR(IF(D338="Statistical",IF(G338=50,0,MAX(0,_xlfn.NORM.S.INV(G338/100))),""),""))</f>
        <v/>
      </c>
      <c r="T338" s="8">
        <f>IF(R338&lt;&gt;"Ready","",IFERROR(IF(D338="Entered",E338,S338*F338*SQRT(C338)),""))</f>
        <v/>
      </c>
      <c r="U338" s="8">
        <f>IF(R338&lt;&gt;"Ready","",IFERROR(B338*365,""))</f>
        <v/>
      </c>
      <c r="V338" s="8">
        <f>IF(R338&lt;&gt;"Ready","",IFERROR(IF(H338="Entered",I338,IF(H338="Review",B338*L338,IF(U338=0,0,SQRT(2*U338*J338/K338)))),""))</f>
        <v/>
      </c>
      <c r="W338" s="8">
        <f>IF(R338&lt;&gt;"Ready","",IFERROR(B338*C338+T338,""))</f>
        <v/>
      </c>
      <c r="X338" s="8">
        <f>IF(R338&lt;&gt;"Ready","",IFERROR(W338+V338,""))</f>
        <v/>
      </c>
      <c r="Y338" s="8">
        <f>IF(R338&lt;&gt;"Ready","",IFERROR(M338+N(N338)-N(O338),""))</f>
        <v/>
      </c>
      <c r="Z338" s="8">
        <f>IF(R338&lt;&gt;"Ready","",IFERROR(IF(OR(Y338&lt;=W338,Y338-W338&lt;=MIN(8.881784197001252E-16*MAX(ABS(Y338),ABS(W338)),1E-9)),"Yes","No"),""))</f>
        <v/>
      </c>
      <c r="AA338" s="8">
        <f>IF(R338&lt;&gt;"Ready","",IFERROR(IF(AND(Z338="Yes",NOT(OR(X338&lt;=Y338,X338-Y338&lt;=MIN(8.881784197001252E-16*MAX(ABS(X338),ABS(Y338)),1E-9)))),MAX(0,X338-Y338),0),""))</f>
        <v/>
      </c>
      <c r="AB338" s="8">
        <f>IF(R338&lt;&gt;"Ready","",IFERROR(IF(AA338&gt;0,IF(N(Q338)&gt;0,IF(ABS(AD338-ROUND(AD338,0))&lt;=MIN(8.881784197001252E-16*AD338,1E-9),ROUND(AD338,0),ROUNDUP(AD338,0))*Q338,MAX(AA338,N(P338))),0),""))</f>
        <v/>
      </c>
      <c r="AC338" s="8">
        <f>IF(R338&lt;&gt;"Ready","",IFERROR(Y338+AB338,""))</f>
        <v/>
      </c>
      <c r="AD338" s="8">
        <f>IF(R338&lt;&gt;"Ready","",IFERROR(IF(N(Q338)&gt;0,MAX(AA338,N(P338))/Q338,""),""))</f>
        <v/>
      </c>
    </row>
    <row r="339">
      <c r="A339" s="6" t="n"/>
      <c r="B339" s="7" t="n"/>
      <c r="C339" s="7" t="n"/>
      <c r="D339" s="7" t="n"/>
      <c r="E339" s="7" t="n"/>
      <c r="F339" s="7" t="n"/>
      <c r="G339" s="7" t="n"/>
      <c r="H339" s="7" t="n"/>
      <c r="I339" s="7" t="n"/>
      <c r="J339" s="7" t="n"/>
      <c r="K339" s="7" t="n"/>
      <c r="L339" s="7" t="n"/>
      <c r="M339" s="7" t="n"/>
      <c r="N339" s="7" t="n"/>
      <c r="O339" s="7" t="n"/>
      <c r="P339" s="7" t="n"/>
      <c r="Q339" s="7" t="n"/>
      <c r="R339" s="8">
        <f>IF(COUNTA(A339:Q339)=0,"",IF(TRIM(A339&amp;"")="","Item required",IFERROR(IF(NOT(AND(COUNT(B339:C339,M339)=3,MIN(B339:C339,M339)&gt;=0,COUNT(N339:Q339)=COUNTA(N339:Q339),MIN(N339:Q339)&gt;=0)),"Enter nonnegative numbers for demand, days and stock",IF(NOT(OR(AND(D339="Entered",COUNT(E339)=1,E339&gt;=0,COUNTA(F339:G339)=0),AND(D339="Statistical",E339="",COUNT(F339:G339)=2,F339&gt;=0,G339&gt;=50,G339&lt;=99.9))),"Choose entered safety OR sigma and service (50-99.9%)",IF(NOT(OR(AND(H339="Entered",COUNT(I339)=1,I339&gt;=0,COUNTA(J339:L339)=0),AND(H339="EOQ",I339="",L339="",COUNT(J339:K339)=2,MIN(J339:K339)&gt;0),AND(H339="Review",COUNT(L339)=1,L339&gt;=0,COUNTA(I339:K339)=0))),"Choose one quantity basis; EOQ costs must be positive",IF(IF(H339="EOQ",IF(B339=0,TRUE,SQRT(2*(B339*365)*J339/K339)&gt;0),TRUE),"Ready","Calculated EOQ outside numeric range; rescale")))),"Check inputs / numeric range")))</f>
        <v/>
      </c>
      <c r="S339" s="8">
        <f>IF(R339&lt;&gt;"Ready","",IFERROR(IF(D339="Statistical",IF(G339=50,0,MAX(0,_xlfn.NORM.S.INV(G339/100))),""),""))</f>
        <v/>
      </c>
      <c r="T339" s="8">
        <f>IF(R339&lt;&gt;"Ready","",IFERROR(IF(D339="Entered",E339,S339*F339*SQRT(C339)),""))</f>
        <v/>
      </c>
      <c r="U339" s="8">
        <f>IF(R339&lt;&gt;"Ready","",IFERROR(B339*365,""))</f>
        <v/>
      </c>
      <c r="V339" s="8">
        <f>IF(R339&lt;&gt;"Ready","",IFERROR(IF(H339="Entered",I339,IF(H339="Review",B339*L339,IF(U339=0,0,SQRT(2*U339*J339/K339)))),""))</f>
        <v/>
      </c>
      <c r="W339" s="8">
        <f>IF(R339&lt;&gt;"Ready","",IFERROR(B339*C339+T339,""))</f>
        <v/>
      </c>
      <c r="X339" s="8">
        <f>IF(R339&lt;&gt;"Ready","",IFERROR(W339+V339,""))</f>
        <v/>
      </c>
      <c r="Y339" s="8">
        <f>IF(R339&lt;&gt;"Ready","",IFERROR(M339+N(N339)-N(O339),""))</f>
        <v/>
      </c>
      <c r="Z339" s="8">
        <f>IF(R339&lt;&gt;"Ready","",IFERROR(IF(OR(Y339&lt;=W339,Y339-W339&lt;=MIN(8.881784197001252E-16*MAX(ABS(Y339),ABS(W339)),1E-9)),"Yes","No"),""))</f>
        <v/>
      </c>
      <c r="AA339" s="8">
        <f>IF(R339&lt;&gt;"Ready","",IFERROR(IF(AND(Z339="Yes",NOT(OR(X339&lt;=Y339,X339-Y339&lt;=MIN(8.881784197001252E-16*MAX(ABS(X339),ABS(Y339)),1E-9)))),MAX(0,X339-Y339),0),""))</f>
        <v/>
      </c>
      <c r="AB339" s="8">
        <f>IF(R339&lt;&gt;"Ready","",IFERROR(IF(AA339&gt;0,IF(N(Q339)&gt;0,IF(ABS(AD339-ROUND(AD339,0))&lt;=MIN(8.881784197001252E-16*AD339,1E-9),ROUND(AD339,0),ROUNDUP(AD339,0))*Q339,MAX(AA339,N(P339))),0),""))</f>
        <v/>
      </c>
      <c r="AC339" s="8">
        <f>IF(R339&lt;&gt;"Ready","",IFERROR(Y339+AB339,""))</f>
        <v/>
      </c>
      <c r="AD339" s="8">
        <f>IF(R339&lt;&gt;"Ready","",IFERROR(IF(N(Q339)&gt;0,MAX(AA339,N(P339))/Q339,""),""))</f>
        <v/>
      </c>
    </row>
    <row r="340">
      <c r="A340" s="6" t="n"/>
      <c r="B340" s="7" t="n"/>
      <c r="C340" s="7" t="n"/>
      <c r="D340" s="7" t="n"/>
      <c r="E340" s="7" t="n"/>
      <c r="F340" s="7" t="n"/>
      <c r="G340" s="7" t="n"/>
      <c r="H340" s="7" t="n"/>
      <c r="I340" s="7" t="n"/>
      <c r="J340" s="7" t="n"/>
      <c r="K340" s="7" t="n"/>
      <c r="L340" s="7" t="n"/>
      <c r="M340" s="7" t="n"/>
      <c r="N340" s="7" t="n"/>
      <c r="O340" s="7" t="n"/>
      <c r="P340" s="7" t="n"/>
      <c r="Q340" s="7" t="n"/>
      <c r="R340" s="8">
        <f>IF(COUNTA(A340:Q340)=0,"",IF(TRIM(A340&amp;"")="","Item required",IFERROR(IF(NOT(AND(COUNT(B340:C340,M340)=3,MIN(B340:C340,M340)&gt;=0,COUNT(N340:Q340)=COUNTA(N340:Q340),MIN(N340:Q340)&gt;=0)),"Enter nonnegative numbers for demand, days and stock",IF(NOT(OR(AND(D340="Entered",COUNT(E340)=1,E340&gt;=0,COUNTA(F340:G340)=0),AND(D340="Statistical",E340="",COUNT(F340:G340)=2,F340&gt;=0,G340&gt;=50,G340&lt;=99.9))),"Choose entered safety OR sigma and service (50-99.9%)",IF(NOT(OR(AND(H340="Entered",COUNT(I340)=1,I340&gt;=0,COUNTA(J340:L340)=0),AND(H340="EOQ",I340="",L340="",COUNT(J340:K340)=2,MIN(J340:K340)&gt;0),AND(H340="Review",COUNT(L340)=1,L340&gt;=0,COUNTA(I340:K340)=0))),"Choose one quantity basis; EOQ costs must be positive",IF(IF(H340="EOQ",IF(B340=0,TRUE,SQRT(2*(B340*365)*J340/K340)&gt;0),TRUE),"Ready","Calculated EOQ outside numeric range; rescale")))),"Check inputs / numeric range")))</f>
        <v/>
      </c>
      <c r="S340" s="8">
        <f>IF(R340&lt;&gt;"Ready","",IFERROR(IF(D340="Statistical",IF(G340=50,0,MAX(0,_xlfn.NORM.S.INV(G340/100))),""),""))</f>
        <v/>
      </c>
      <c r="T340" s="8">
        <f>IF(R340&lt;&gt;"Ready","",IFERROR(IF(D340="Entered",E340,S340*F340*SQRT(C340)),""))</f>
        <v/>
      </c>
      <c r="U340" s="8">
        <f>IF(R340&lt;&gt;"Ready","",IFERROR(B340*365,""))</f>
        <v/>
      </c>
      <c r="V340" s="8">
        <f>IF(R340&lt;&gt;"Ready","",IFERROR(IF(H340="Entered",I340,IF(H340="Review",B340*L340,IF(U340=0,0,SQRT(2*U340*J340/K340)))),""))</f>
        <v/>
      </c>
      <c r="W340" s="8">
        <f>IF(R340&lt;&gt;"Ready","",IFERROR(B340*C340+T340,""))</f>
        <v/>
      </c>
      <c r="X340" s="8">
        <f>IF(R340&lt;&gt;"Ready","",IFERROR(W340+V340,""))</f>
        <v/>
      </c>
      <c r="Y340" s="8">
        <f>IF(R340&lt;&gt;"Ready","",IFERROR(M340+N(N340)-N(O340),""))</f>
        <v/>
      </c>
      <c r="Z340" s="8">
        <f>IF(R340&lt;&gt;"Ready","",IFERROR(IF(OR(Y340&lt;=W340,Y340-W340&lt;=MIN(8.881784197001252E-16*MAX(ABS(Y340),ABS(W340)),1E-9)),"Yes","No"),""))</f>
        <v/>
      </c>
      <c r="AA340" s="8">
        <f>IF(R340&lt;&gt;"Ready","",IFERROR(IF(AND(Z340="Yes",NOT(OR(X340&lt;=Y340,X340-Y340&lt;=MIN(8.881784197001252E-16*MAX(ABS(X340),ABS(Y340)),1E-9)))),MAX(0,X340-Y340),0),""))</f>
        <v/>
      </c>
      <c r="AB340" s="8">
        <f>IF(R340&lt;&gt;"Ready","",IFERROR(IF(AA340&gt;0,IF(N(Q340)&gt;0,IF(ABS(AD340-ROUND(AD340,0))&lt;=MIN(8.881784197001252E-16*AD340,1E-9),ROUND(AD340,0),ROUNDUP(AD340,0))*Q340,MAX(AA340,N(P340))),0),""))</f>
        <v/>
      </c>
      <c r="AC340" s="8">
        <f>IF(R340&lt;&gt;"Ready","",IFERROR(Y340+AB340,""))</f>
        <v/>
      </c>
      <c r="AD340" s="8">
        <f>IF(R340&lt;&gt;"Ready","",IFERROR(IF(N(Q340)&gt;0,MAX(AA340,N(P340))/Q340,""),""))</f>
        <v/>
      </c>
    </row>
    <row r="341">
      <c r="A341" s="6" t="n"/>
      <c r="B341" s="7" t="n"/>
      <c r="C341" s="7" t="n"/>
      <c r="D341" s="7" t="n"/>
      <c r="E341" s="7" t="n"/>
      <c r="F341" s="7" t="n"/>
      <c r="G341" s="7" t="n"/>
      <c r="H341" s="7" t="n"/>
      <c r="I341" s="7" t="n"/>
      <c r="J341" s="7" t="n"/>
      <c r="K341" s="7" t="n"/>
      <c r="L341" s="7" t="n"/>
      <c r="M341" s="7" t="n"/>
      <c r="N341" s="7" t="n"/>
      <c r="O341" s="7" t="n"/>
      <c r="P341" s="7" t="n"/>
      <c r="Q341" s="7" t="n"/>
      <c r="R341" s="8">
        <f>IF(COUNTA(A341:Q341)=0,"",IF(TRIM(A341&amp;"")="","Item required",IFERROR(IF(NOT(AND(COUNT(B341:C341,M341)=3,MIN(B341:C341,M341)&gt;=0,COUNT(N341:Q341)=COUNTA(N341:Q341),MIN(N341:Q341)&gt;=0)),"Enter nonnegative numbers for demand, days and stock",IF(NOT(OR(AND(D341="Entered",COUNT(E341)=1,E341&gt;=0,COUNTA(F341:G341)=0),AND(D341="Statistical",E341="",COUNT(F341:G341)=2,F341&gt;=0,G341&gt;=50,G341&lt;=99.9))),"Choose entered safety OR sigma and service (50-99.9%)",IF(NOT(OR(AND(H341="Entered",COUNT(I341)=1,I341&gt;=0,COUNTA(J341:L341)=0),AND(H341="EOQ",I341="",L341="",COUNT(J341:K341)=2,MIN(J341:K341)&gt;0),AND(H341="Review",COUNT(L341)=1,L341&gt;=0,COUNTA(I341:K341)=0))),"Choose one quantity basis; EOQ costs must be positive",IF(IF(H341="EOQ",IF(B341=0,TRUE,SQRT(2*(B341*365)*J341/K341)&gt;0),TRUE),"Ready","Calculated EOQ outside numeric range; rescale")))),"Check inputs / numeric range")))</f>
        <v/>
      </c>
      <c r="S341" s="8">
        <f>IF(R341&lt;&gt;"Ready","",IFERROR(IF(D341="Statistical",IF(G341=50,0,MAX(0,_xlfn.NORM.S.INV(G341/100))),""),""))</f>
        <v/>
      </c>
      <c r="T341" s="8">
        <f>IF(R341&lt;&gt;"Ready","",IFERROR(IF(D341="Entered",E341,S341*F341*SQRT(C341)),""))</f>
        <v/>
      </c>
      <c r="U341" s="8">
        <f>IF(R341&lt;&gt;"Ready","",IFERROR(B341*365,""))</f>
        <v/>
      </c>
      <c r="V341" s="8">
        <f>IF(R341&lt;&gt;"Ready","",IFERROR(IF(H341="Entered",I341,IF(H341="Review",B341*L341,IF(U341=0,0,SQRT(2*U341*J341/K341)))),""))</f>
        <v/>
      </c>
      <c r="W341" s="8">
        <f>IF(R341&lt;&gt;"Ready","",IFERROR(B341*C341+T341,""))</f>
        <v/>
      </c>
      <c r="X341" s="8">
        <f>IF(R341&lt;&gt;"Ready","",IFERROR(W341+V341,""))</f>
        <v/>
      </c>
      <c r="Y341" s="8">
        <f>IF(R341&lt;&gt;"Ready","",IFERROR(M341+N(N341)-N(O341),""))</f>
        <v/>
      </c>
      <c r="Z341" s="8">
        <f>IF(R341&lt;&gt;"Ready","",IFERROR(IF(OR(Y341&lt;=W341,Y341-W341&lt;=MIN(8.881784197001252E-16*MAX(ABS(Y341),ABS(W341)),1E-9)),"Yes","No"),""))</f>
        <v/>
      </c>
      <c r="AA341" s="8">
        <f>IF(R341&lt;&gt;"Ready","",IFERROR(IF(AND(Z341="Yes",NOT(OR(X341&lt;=Y341,X341-Y341&lt;=MIN(8.881784197001252E-16*MAX(ABS(X341),ABS(Y341)),1E-9)))),MAX(0,X341-Y341),0),""))</f>
        <v/>
      </c>
      <c r="AB341" s="8">
        <f>IF(R341&lt;&gt;"Ready","",IFERROR(IF(AA341&gt;0,IF(N(Q341)&gt;0,IF(ABS(AD341-ROUND(AD341,0))&lt;=MIN(8.881784197001252E-16*AD341,1E-9),ROUND(AD341,0),ROUNDUP(AD341,0))*Q341,MAX(AA341,N(P341))),0),""))</f>
        <v/>
      </c>
      <c r="AC341" s="8">
        <f>IF(R341&lt;&gt;"Ready","",IFERROR(Y341+AB341,""))</f>
        <v/>
      </c>
      <c r="AD341" s="8">
        <f>IF(R341&lt;&gt;"Ready","",IFERROR(IF(N(Q341)&gt;0,MAX(AA341,N(P341))/Q341,""),""))</f>
        <v/>
      </c>
    </row>
    <row r="342">
      <c r="A342" s="6" t="n"/>
      <c r="B342" s="7" t="n"/>
      <c r="C342" s="7" t="n"/>
      <c r="D342" s="7" t="n"/>
      <c r="E342" s="7" t="n"/>
      <c r="F342" s="7" t="n"/>
      <c r="G342" s="7" t="n"/>
      <c r="H342" s="7" t="n"/>
      <c r="I342" s="7" t="n"/>
      <c r="J342" s="7" t="n"/>
      <c r="K342" s="7" t="n"/>
      <c r="L342" s="7" t="n"/>
      <c r="M342" s="7" t="n"/>
      <c r="N342" s="7" t="n"/>
      <c r="O342" s="7" t="n"/>
      <c r="P342" s="7" t="n"/>
      <c r="Q342" s="7" t="n"/>
      <c r="R342" s="8">
        <f>IF(COUNTA(A342:Q342)=0,"",IF(TRIM(A342&amp;"")="","Item required",IFERROR(IF(NOT(AND(COUNT(B342:C342,M342)=3,MIN(B342:C342,M342)&gt;=0,COUNT(N342:Q342)=COUNTA(N342:Q342),MIN(N342:Q342)&gt;=0)),"Enter nonnegative numbers for demand, days and stock",IF(NOT(OR(AND(D342="Entered",COUNT(E342)=1,E342&gt;=0,COUNTA(F342:G342)=0),AND(D342="Statistical",E342="",COUNT(F342:G342)=2,F342&gt;=0,G342&gt;=50,G342&lt;=99.9))),"Choose entered safety OR sigma and service (50-99.9%)",IF(NOT(OR(AND(H342="Entered",COUNT(I342)=1,I342&gt;=0,COUNTA(J342:L342)=0),AND(H342="EOQ",I342="",L342="",COUNT(J342:K342)=2,MIN(J342:K342)&gt;0),AND(H342="Review",COUNT(L342)=1,L342&gt;=0,COUNTA(I342:K342)=0))),"Choose one quantity basis; EOQ costs must be positive",IF(IF(H342="EOQ",IF(B342=0,TRUE,SQRT(2*(B342*365)*J342/K342)&gt;0),TRUE),"Ready","Calculated EOQ outside numeric range; rescale")))),"Check inputs / numeric range")))</f>
        <v/>
      </c>
      <c r="S342" s="8">
        <f>IF(R342&lt;&gt;"Ready","",IFERROR(IF(D342="Statistical",IF(G342=50,0,MAX(0,_xlfn.NORM.S.INV(G342/100))),""),""))</f>
        <v/>
      </c>
      <c r="T342" s="8">
        <f>IF(R342&lt;&gt;"Ready","",IFERROR(IF(D342="Entered",E342,S342*F342*SQRT(C342)),""))</f>
        <v/>
      </c>
      <c r="U342" s="8">
        <f>IF(R342&lt;&gt;"Ready","",IFERROR(B342*365,""))</f>
        <v/>
      </c>
      <c r="V342" s="8">
        <f>IF(R342&lt;&gt;"Ready","",IFERROR(IF(H342="Entered",I342,IF(H342="Review",B342*L342,IF(U342=0,0,SQRT(2*U342*J342/K342)))),""))</f>
        <v/>
      </c>
      <c r="W342" s="8">
        <f>IF(R342&lt;&gt;"Ready","",IFERROR(B342*C342+T342,""))</f>
        <v/>
      </c>
      <c r="X342" s="8">
        <f>IF(R342&lt;&gt;"Ready","",IFERROR(W342+V342,""))</f>
        <v/>
      </c>
      <c r="Y342" s="8">
        <f>IF(R342&lt;&gt;"Ready","",IFERROR(M342+N(N342)-N(O342),""))</f>
        <v/>
      </c>
      <c r="Z342" s="8">
        <f>IF(R342&lt;&gt;"Ready","",IFERROR(IF(OR(Y342&lt;=W342,Y342-W342&lt;=MIN(8.881784197001252E-16*MAX(ABS(Y342),ABS(W342)),1E-9)),"Yes","No"),""))</f>
        <v/>
      </c>
      <c r="AA342" s="8">
        <f>IF(R342&lt;&gt;"Ready","",IFERROR(IF(AND(Z342="Yes",NOT(OR(X342&lt;=Y342,X342-Y342&lt;=MIN(8.881784197001252E-16*MAX(ABS(X342),ABS(Y342)),1E-9)))),MAX(0,X342-Y342),0),""))</f>
        <v/>
      </c>
      <c r="AB342" s="8">
        <f>IF(R342&lt;&gt;"Ready","",IFERROR(IF(AA342&gt;0,IF(N(Q342)&gt;0,IF(ABS(AD342-ROUND(AD342,0))&lt;=MIN(8.881784197001252E-16*AD342,1E-9),ROUND(AD342,0),ROUNDUP(AD342,0))*Q342,MAX(AA342,N(P342))),0),""))</f>
        <v/>
      </c>
      <c r="AC342" s="8">
        <f>IF(R342&lt;&gt;"Ready","",IFERROR(Y342+AB342,""))</f>
        <v/>
      </c>
      <c r="AD342" s="8">
        <f>IF(R342&lt;&gt;"Ready","",IFERROR(IF(N(Q342)&gt;0,MAX(AA342,N(P342))/Q342,""),""))</f>
        <v/>
      </c>
    </row>
    <row r="343">
      <c r="A343" s="6" t="n"/>
      <c r="B343" s="7" t="n"/>
      <c r="C343" s="7" t="n"/>
      <c r="D343" s="7" t="n"/>
      <c r="E343" s="7" t="n"/>
      <c r="F343" s="7" t="n"/>
      <c r="G343" s="7" t="n"/>
      <c r="H343" s="7" t="n"/>
      <c r="I343" s="7" t="n"/>
      <c r="J343" s="7" t="n"/>
      <c r="K343" s="7" t="n"/>
      <c r="L343" s="7" t="n"/>
      <c r="M343" s="7" t="n"/>
      <c r="N343" s="7" t="n"/>
      <c r="O343" s="7" t="n"/>
      <c r="P343" s="7" t="n"/>
      <c r="Q343" s="7" t="n"/>
      <c r="R343" s="8">
        <f>IF(COUNTA(A343:Q343)=0,"",IF(TRIM(A343&amp;"")="","Item required",IFERROR(IF(NOT(AND(COUNT(B343:C343,M343)=3,MIN(B343:C343,M343)&gt;=0,COUNT(N343:Q343)=COUNTA(N343:Q343),MIN(N343:Q343)&gt;=0)),"Enter nonnegative numbers for demand, days and stock",IF(NOT(OR(AND(D343="Entered",COUNT(E343)=1,E343&gt;=0,COUNTA(F343:G343)=0),AND(D343="Statistical",E343="",COUNT(F343:G343)=2,F343&gt;=0,G343&gt;=50,G343&lt;=99.9))),"Choose entered safety OR sigma and service (50-99.9%)",IF(NOT(OR(AND(H343="Entered",COUNT(I343)=1,I343&gt;=0,COUNTA(J343:L343)=0),AND(H343="EOQ",I343="",L343="",COUNT(J343:K343)=2,MIN(J343:K343)&gt;0),AND(H343="Review",COUNT(L343)=1,L343&gt;=0,COUNTA(I343:K343)=0))),"Choose one quantity basis; EOQ costs must be positive",IF(IF(H343="EOQ",IF(B343=0,TRUE,SQRT(2*(B343*365)*J343/K343)&gt;0),TRUE),"Ready","Calculated EOQ outside numeric range; rescale")))),"Check inputs / numeric range")))</f>
        <v/>
      </c>
      <c r="S343" s="8">
        <f>IF(R343&lt;&gt;"Ready","",IFERROR(IF(D343="Statistical",IF(G343=50,0,MAX(0,_xlfn.NORM.S.INV(G343/100))),""),""))</f>
        <v/>
      </c>
      <c r="T343" s="8">
        <f>IF(R343&lt;&gt;"Ready","",IFERROR(IF(D343="Entered",E343,S343*F343*SQRT(C343)),""))</f>
        <v/>
      </c>
      <c r="U343" s="8">
        <f>IF(R343&lt;&gt;"Ready","",IFERROR(B343*365,""))</f>
        <v/>
      </c>
      <c r="V343" s="8">
        <f>IF(R343&lt;&gt;"Ready","",IFERROR(IF(H343="Entered",I343,IF(H343="Review",B343*L343,IF(U343=0,0,SQRT(2*U343*J343/K343)))),""))</f>
        <v/>
      </c>
      <c r="W343" s="8">
        <f>IF(R343&lt;&gt;"Ready","",IFERROR(B343*C343+T343,""))</f>
        <v/>
      </c>
      <c r="X343" s="8">
        <f>IF(R343&lt;&gt;"Ready","",IFERROR(W343+V343,""))</f>
        <v/>
      </c>
      <c r="Y343" s="8">
        <f>IF(R343&lt;&gt;"Ready","",IFERROR(M343+N(N343)-N(O343),""))</f>
        <v/>
      </c>
      <c r="Z343" s="8">
        <f>IF(R343&lt;&gt;"Ready","",IFERROR(IF(OR(Y343&lt;=W343,Y343-W343&lt;=MIN(8.881784197001252E-16*MAX(ABS(Y343),ABS(W343)),1E-9)),"Yes","No"),""))</f>
        <v/>
      </c>
      <c r="AA343" s="8">
        <f>IF(R343&lt;&gt;"Ready","",IFERROR(IF(AND(Z343="Yes",NOT(OR(X343&lt;=Y343,X343-Y343&lt;=MIN(8.881784197001252E-16*MAX(ABS(X343),ABS(Y343)),1E-9)))),MAX(0,X343-Y343),0),""))</f>
        <v/>
      </c>
      <c r="AB343" s="8">
        <f>IF(R343&lt;&gt;"Ready","",IFERROR(IF(AA343&gt;0,IF(N(Q343)&gt;0,IF(ABS(AD343-ROUND(AD343,0))&lt;=MIN(8.881784197001252E-16*AD343,1E-9),ROUND(AD343,0),ROUNDUP(AD343,0))*Q343,MAX(AA343,N(P343))),0),""))</f>
        <v/>
      </c>
      <c r="AC343" s="8">
        <f>IF(R343&lt;&gt;"Ready","",IFERROR(Y343+AB343,""))</f>
        <v/>
      </c>
      <c r="AD343" s="8">
        <f>IF(R343&lt;&gt;"Ready","",IFERROR(IF(N(Q343)&gt;0,MAX(AA343,N(P343))/Q343,""),""))</f>
        <v/>
      </c>
    </row>
    <row r="344">
      <c r="A344" s="6" t="n"/>
      <c r="B344" s="7" t="n"/>
      <c r="C344" s="7" t="n"/>
      <c r="D344" s="7" t="n"/>
      <c r="E344" s="7" t="n"/>
      <c r="F344" s="7" t="n"/>
      <c r="G344" s="7" t="n"/>
      <c r="H344" s="7" t="n"/>
      <c r="I344" s="7" t="n"/>
      <c r="J344" s="7" t="n"/>
      <c r="K344" s="7" t="n"/>
      <c r="L344" s="7" t="n"/>
      <c r="M344" s="7" t="n"/>
      <c r="N344" s="7" t="n"/>
      <c r="O344" s="7" t="n"/>
      <c r="P344" s="7" t="n"/>
      <c r="Q344" s="7" t="n"/>
      <c r="R344" s="8">
        <f>IF(COUNTA(A344:Q344)=0,"",IF(TRIM(A344&amp;"")="","Item required",IFERROR(IF(NOT(AND(COUNT(B344:C344,M344)=3,MIN(B344:C344,M344)&gt;=0,COUNT(N344:Q344)=COUNTA(N344:Q344),MIN(N344:Q344)&gt;=0)),"Enter nonnegative numbers for demand, days and stock",IF(NOT(OR(AND(D344="Entered",COUNT(E344)=1,E344&gt;=0,COUNTA(F344:G344)=0),AND(D344="Statistical",E344="",COUNT(F344:G344)=2,F344&gt;=0,G344&gt;=50,G344&lt;=99.9))),"Choose entered safety OR sigma and service (50-99.9%)",IF(NOT(OR(AND(H344="Entered",COUNT(I344)=1,I344&gt;=0,COUNTA(J344:L344)=0),AND(H344="EOQ",I344="",L344="",COUNT(J344:K344)=2,MIN(J344:K344)&gt;0),AND(H344="Review",COUNT(L344)=1,L344&gt;=0,COUNTA(I344:K344)=0))),"Choose one quantity basis; EOQ costs must be positive",IF(IF(H344="EOQ",IF(B344=0,TRUE,SQRT(2*(B344*365)*J344/K344)&gt;0),TRUE),"Ready","Calculated EOQ outside numeric range; rescale")))),"Check inputs / numeric range")))</f>
        <v/>
      </c>
      <c r="S344" s="8">
        <f>IF(R344&lt;&gt;"Ready","",IFERROR(IF(D344="Statistical",IF(G344=50,0,MAX(0,_xlfn.NORM.S.INV(G344/100))),""),""))</f>
        <v/>
      </c>
      <c r="T344" s="8">
        <f>IF(R344&lt;&gt;"Ready","",IFERROR(IF(D344="Entered",E344,S344*F344*SQRT(C344)),""))</f>
        <v/>
      </c>
      <c r="U344" s="8">
        <f>IF(R344&lt;&gt;"Ready","",IFERROR(B344*365,""))</f>
        <v/>
      </c>
      <c r="V344" s="8">
        <f>IF(R344&lt;&gt;"Ready","",IFERROR(IF(H344="Entered",I344,IF(H344="Review",B344*L344,IF(U344=0,0,SQRT(2*U344*J344/K344)))),""))</f>
        <v/>
      </c>
      <c r="W344" s="8">
        <f>IF(R344&lt;&gt;"Ready","",IFERROR(B344*C344+T344,""))</f>
        <v/>
      </c>
      <c r="X344" s="8">
        <f>IF(R344&lt;&gt;"Ready","",IFERROR(W344+V344,""))</f>
        <v/>
      </c>
      <c r="Y344" s="8">
        <f>IF(R344&lt;&gt;"Ready","",IFERROR(M344+N(N344)-N(O344),""))</f>
        <v/>
      </c>
      <c r="Z344" s="8">
        <f>IF(R344&lt;&gt;"Ready","",IFERROR(IF(OR(Y344&lt;=W344,Y344-W344&lt;=MIN(8.881784197001252E-16*MAX(ABS(Y344),ABS(W344)),1E-9)),"Yes","No"),""))</f>
        <v/>
      </c>
      <c r="AA344" s="8">
        <f>IF(R344&lt;&gt;"Ready","",IFERROR(IF(AND(Z344="Yes",NOT(OR(X344&lt;=Y344,X344-Y344&lt;=MIN(8.881784197001252E-16*MAX(ABS(X344),ABS(Y344)),1E-9)))),MAX(0,X344-Y344),0),""))</f>
        <v/>
      </c>
      <c r="AB344" s="8">
        <f>IF(R344&lt;&gt;"Ready","",IFERROR(IF(AA344&gt;0,IF(N(Q344)&gt;0,IF(ABS(AD344-ROUND(AD344,0))&lt;=MIN(8.881784197001252E-16*AD344,1E-9),ROUND(AD344,0),ROUNDUP(AD344,0))*Q344,MAX(AA344,N(P344))),0),""))</f>
        <v/>
      </c>
      <c r="AC344" s="8">
        <f>IF(R344&lt;&gt;"Ready","",IFERROR(Y344+AB344,""))</f>
        <v/>
      </c>
      <c r="AD344" s="8">
        <f>IF(R344&lt;&gt;"Ready","",IFERROR(IF(N(Q344)&gt;0,MAX(AA344,N(P344))/Q344,""),""))</f>
        <v/>
      </c>
    </row>
    <row r="345">
      <c r="A345" s="6" t="n"/>
      <c r="B345" s="7" t="n"/>
      <c r="C345" s="7" t="n"/>
      <c r="D345" s="7" t="n"/>
      <c r="E345" s="7" t="n"/>
      <c r="F345" s="7" t="n"/>
      <c r="G345" s="7" t="n"/>
      <c r="H345" s="7" t="n"/>
      <c r="I345" s="7" t="n"/>
      <c r="J345" s="7" t="n"/>
      <c r="K345" s="7" t="n"/>
      <c r="L345" s="7" t="n"/>
      <c r="M345" s="7" t="n"/>
      <c r="N345" s="7" t="n"/>
      <c r="O345" s="7" t="n"/>
      <c r="P345" s="7" t="n"/>
      <c r="Q345" s="7" t="n"/>
      <c r="R345" s="8">
        <f>IF(COUNTA(A345:Q345)=0,"",IF(TRIM(A345&amp;"")="","Item required",IFERROR(IF(NOT(AND(COUNT(B345:C345,M345)=3,MIN(B345:C345,M345)&gt;=0,COUNT(N345:Q345)=COUNTA(N345:Q345),MIN(N345:Q345)&gt;=0)),"Enter nonnegative numbers for demand, days and stock",IF(NOT(OR(AND(D345="Entered",COUNT(E345)=1,E345&gt;=0,COUNTA(F345:G345)=0),AND(D345="Statistical",E345="",COUNT(F345:G345)=2,F345&gt;=0,G345&gt;=50,G345&lt;=99.9))),"Choose entered safety OR sigma and service (50-99.9%)",IF(NOT(OR(AND(H345="Entered",COUNT(I345)=1,I345&gt;=0,COUNTA(J345:L345)=0),AND(H345="EOQ",I345="",L345="",COUNT(J345:K345)=2,MIN(J345:K345)&gt;0),AND(H345="Review",COUNT(L345)=1,L345&gt;=0,COUNTA(I345:K345)=0))),"Choose one quantity basis; EOQ costs must be positive",IF(IF(H345="EOQ",IF(B345=0,TRUE,SQRT(2*(B345*365)*J345/K345)&gt;0),TRUE),"Ready","Calculated EOQ outside numeric range; rescale")))),"Check inputs / numeric range")))</f>
        <v/>
      </c>
      <c r="S345" s="8">
        <f>IF(R345&lt;&gt;"Ready","",IFERROR(IF(D345="Statistical",IF(G345=50,0,MAX(0,_xlfn.NORM.S.INV(G345/100))),""),""))</f>
        <v/>
      </c>
      <c r="T345" s="8">
        <f>IF(R345&lt;&gt;"Ready","",IFERROR(IF(D345="Entered",E345,S345*F345*SQRT(C345)),""))</f>
        <v/>
      </c>
      <c r="U345" s="8">
        <f>IF(R345&lt;&gt;"Ready","",IFERROR(B345*365,""))</f>
        <v/>
      </c>
      <c r="V345" s="8">
        <f>IF(R345&lt;&gt;"Ready","",IFERROR(IF(H345="Entered",I345,IF(H345="Review",B345*L345,IF(U345=0,0,SQRT(2*U345*J345/K345)))),""))</f>
        <v/>
      </c>
      <c r="W345" s="8">
        <f>IF(R345&lt;&gt;"Ready","",IFERROR(B345*C345+T345,""))</f>
        <v/>
      </c>
      <c r="X345" s="8">
        <f>IF(R345&lt;&gt;"Ready","",IFERROR(W345+V345,""))</f>
        <v/>
      </c>
      <c r="Y345" s="8">
        <f>IF(R345&lt;&gt;"Ready","",IFERROR(M345+N(N345)-N(O345),""))</f>
        <v/>
      </c>
      <c r="Z345" s="8">
        <f>IF(R345&lt;&gt;"Ready","",IFERROR(IF(OR(Y345&lt;=W345,Y345-W345&lt;=MIN(8.881784197001252E-16*MAX(ABS(Y345),ABS(W345)),1E-9)),"Yes","No"),""))</f>
        <v/>
      </c>
      <c r="AA345" s="8">
        <f>IF(R345&lt;&gt;"Ready","",IFERROR(IF(AND(Z345="Yes",NOT(OR(X345&lt;=Y345,X345-Y345&lt;=MIN(8.881784197001252E-16*MAX(ABS(X345),ABS(Y345)),1E-9)))),MAX(0,X345-Y345),0),""))</f>
        <v/>
      </c>
      <c r="AB345" s="8">
        <f>IF(R345&lt;&gt;"Ready","",IFERROR(IF(AA345&gt;0,IF(N(Q345)&gt;0,IF(ABS(AD345-ROUND(AD345,0))&lt;=MIN(8.881784197001252E-16*AD345,1E-9),ROUND(AD345,0),ROUNDUP(AD345,0))*Q345,MAX(AA345,N(P345))),0),""))</f>
        <v/>
      </c>
      <c r="AC345" s="8">
        <f>IF(R345&lt;&gt;"Ready","",IFERROR(Y345+AB345,""))</f>
        <v/>
      </c>
      <c r="AD345" s="8">
        <f>IF(R345&lt;&gt;"Ready","",IFERROR(IF(N(Q345)&gt;0,MAX(AA345,N(P345))/Q345,""),""))</f>
        <v/>
      </c>
    </row>
    <row r="346">
      <c r="A346" s="6" t="n"/>
      <c r="B346" s="7" t="n"/>
      <c r="C346" s="7" t="n"/>
      <c r="D346" s="7" t="n"/>
      <c r="E346" s="7" t="n"/>
      <c r="F346" s="7" t="n"/>
      <c r="G346" s="7" t="n"/>
      <c r="H346" s="7" t="n"/>
      <c r="I346" s="7" t="n"/>
      <c r="J346" s="7" t="n"/>
      <c r="K346" s="7" t="n"/>
      <c r="L346" s="7" t="n"/>
      <c r="M346" s="7" t="n"/>
      <c r="N346" s="7" t="n"/>
      <c r="O346" s="7" t="n"/>
      <c r="P346" s="7" t="n"/>
      <c r="Q346" s="7" t="n"/>
      <c r="R346" s="8">
        <f>IF(COUNTA(A346:Q346)=0,"",IF(TRIM(A346&amp;"")="","Item required",IFERROR(IF(NOT(AND(COUNT(B346:C346,M346)=3,MIN(B346:C346,M346)&gt;=0,COUNT(N346:Q346)=COUNTA(N346:Q346),MIN(N346:Q346)&gt;=0)),"Enter nonnegative numbers for demand, days and stock",IF(NOT(OR(AND(D346="Entered",COUNT(E346)=1,E346&gt;=0,COUNTA(F346:G346)=0),AND(D346="Statistical",E346="",COUNT(F346:G346)=2,F346&gt;=0,G346&gt;=50,G346&lt;=99.9))),"Choose entered safety OR sigma and service (50-99.9%)",IF(NOT(OR(AND(H346="Entered",COUNT(I346)=1,I346&gt;=0,COUNTA(J346:L346)=0),AND(H346="EOQ",I346="",L346="",COUNT(J346:K346)=2,MIN(J346:K346)&gt;0),AND(H346="Review",COUNT(L346)=1,L346&gt;=0,COUNTA(I346:K346)=0))),"Choose one quantity basis; EOQ costs must be positive",IF(IF(H346="EOQ",IF(B346=0,TRUE,SQRT(2*(B346*365)*J346/K346)&gt;0),TRUE),"Ready","Calculated EOQ outside numeric range; rescale")))),"Check inputs / numeric range")))</f>
        <v/>
      </c>
      <c r="S346" s="8">
        <f>IF(R346&lt;&gt;"Ready","",IFERROR(IF(D346="Statistical",IF(G346=50,0,MAX(0,_xlfn.NORM.S.INV(G346/100))),""),""))</f>
        <v/>
      </c>
      <c r="T346" s="8">
        <f>IF(R346&lt;&gt;"Ready","",IFERROR(IF(D346="Entered",E346,S346*F346*SQRT(C346)),""))</f>
        <v/>
      </c>
      <c r="U346" s="8">
        <f>IF(R346&lt;&gt;"Ready","",IFERROR(B346*365,""))</f>
        <v/>
      </c>
      <c r="V346" s="8">
        <f>IF(R346&lt;&gt;"Ready","",IFERROR(IF(H346="Entered",I346,IF(H346="Review",B346*L346,IF(U346=0,0,SQRT(2*U346*J346/K346)))),""))</f>
        <v/>
      </c>
      <c r="W346" s="8">
        <f>IF(R346&lt;&gt;"Ready","",IFERROR(B346*C346+T346,""))</f>
        <v/>
      </c>
      <c r="X346" s="8">
        <f>IF(R346&lt;&gt;"Ready","",IFERROR(W346+V346,""))</f>
        <v/>
      </c>
      <c r="Y346" s="8">
        <f>IF(R346&lt;&gt;"Ready","",IFERROR(M346+N(N346)-N(O346),""))</f>
        <v/>
      </c>
      <c r="Z346" s="8">
        <f>IF(R346&lt;&gt;"Ready","",IFERROR(IF(OR(Y346&lt;=W346,Y346-W346&lt;=MIN(8.881784197001252E-16*MAX(ABS(Y346),ABS(W346)),1E-9)),"Yes","No"),""))</f>
        <v/>
      </c>
      <c r="AA346" s="8">
        <f>IF(R346&lt;&gt;"Ready","",IFERROR(IF(AND(Z346="Yes",NOT(OR(X346&lt;=Y346,X346-Y346&lt;=MIN(8.881784197001252E-16*MAX(ABS(X346),ABS(Y346)),1E-9)))),MAX(0,X346-Y346),0),""))</f>
        <v/>
      </c>
      <c r="AB346" s="8">
        <f>IF(R346&lt;&gt;"Ready","",IFERROR(IF(AA346&gt;0,IF(N(Q346)&gt;0,IF(ABS(AD346-ROUND(AD346,0))&lt;=MIN(8.881784197001252E-16*AD346,1E-9),ROUND(AD346,0),ROUNDUP(AD346,0))*Q346,MAX(AA346,N(P346))),0),""))</f>
        <v/>
      </c>
      <c r="AC346" s="8">
        <f>IF(R346&lt;&gt;"Ready","",IFERROR(Y346+AB346,""))</f>
        <v/>
      </c>
      <c r="AD346" s="8">
        <f>IF(R346&lt;&gt;"Ready","",IFERROR(IF(N(Q346)&gt;0,MAX(AA346,N(P346))/Q346,""),""))</f>
        <v/>
      </c>
    </row>
    <row r="347">
      <c r="A347" s="6" t="n"/>
      <c r="B347" s="7" t="n"/>
      <c r="C347" s="7" t="n"/>
      <c r="D347" s="7" t="n"/>
      <c r="E347" s="7" t="n"/>
      <c r="F347" s="7" t="n"/>
      <c r="G347" s="7" t="n"/>
      <c r="H347" s="7" t="n"/>
      <c r="I347" s="7" t="n"/>
      <c r="J347" s="7" t="n"/>
      <c r="K347" s="7" t="n"/>
      <c r="L347" s="7" t="n"/>
      <c r="M347" s="7" t="n"/>
      <c r="N347" s="7" t="n"/>
      <c r="O347" s="7" t="n"/>
      <c r="P347" s="7" t="n"/>
      <c r="Q347" s="7" t="n"/>
      <c r="R347" s="8">
        <f>IF(COUNTA(A347:Q347)=0,"",IF(TRIM(A347&amp;"")="","Item required",IFERROR(IF(NOT(AND(COUNT(B347:C347,M347)=3,MIN(B347:C347,M347)&gt;=0,COUNT(N347:Q347)=COUNTA(N347:Q347),MIN(N347:Q347)&gt;=0)),"Enter nonnegative numbers for demand, days and stock",IF(NOT(OR(AND(D347="Entered",COUNT(E347)=1,E347&gt;=0,COUNTA(F347:G347)=0),AND(D347="Statistical",E347="",COUNT(F347:G347)=2,F347&gt;=0,G347&gt;=50,G347&lt;=99.9))),"Choose entered safety OR sigma and service (50-99.9%)",IF(NOT(OR(AND(H347="Entered",COUNT(I347)=1,I347&gt;=0,COUNTA(J347:L347)=0),AND(H347="EOQ",I347="",L347="",COUNT(J347:K347)=2,MIN(J347:K347)&gt;0),AND(H347="Review",COUNT(L347)=1,L347&gt;=0,COUNTA(I347:K347)=0))),"Choose one quantity basis; EOQ costs must be positive",IF(IF(H347="EOQ",IF(B347=0,TRUE,SQRT(2*(B347*365)*J347/K347)&gt;0),TRUE),"Ready","Calculated EOQ outside numeric range; rescale")))),"Check inputs / numeric range")))</f>
        <v/>
      </c>
      <c r="S347" s="8">
        <f>IF(R347&lt;&gt;"Ready","",IFERROR(IF(D347="Statistical",IF(G347=50,0,MAX(0,_xlfn.NORM.S.INV(G347/100))),""),""))</f>
        <v/>
      </c>
      <c r="T347" s="8">
        <f>IF(R347&lt;&gt;"Ready","",IFERROR(IF(D347="Entered",E347,S347*F347*SQRT(C347)),""))</f>
        <v/>
      </c>
      <c r="U347" s="8">
        <f>IF(R347&lt;&gt;"Ready","",IFERROR(B347*365,""))</f>
        <v/>
      </c>
      <c r="V347" s="8">
        <f>IF(R347&lt;&gt;"Ready","",IFERROR(IF(H347="Entered",I347,IF(H347="Review",B347*L347,IF(U347=0,0,SQRT(2*U347*J347/K347)))),""))</f>
        <v/>
      </c>
      <c r="W347" s="8">
        <f>IF(R347&lt;&gt;"Ready","",IFERROR(B347*C347+T347,""))</f>
        <v/>
      </c>
      <c r="X347" s="8">
        <f>IF(R347&lt;&gt;"Ready","",IFERROR(W347+V347,""))</f>
        <v/>
      </c>
      <c r="Y347" s="8">
        <f>IF(R347&lt;&gt;"Ready","",IFERROR(M347+N(N347)-N(O347),""))</f>
        <v/>
      </c>
      <c r="Z347" s="8">
        <f>IF(R347&lt;&gt;"Ready","",IFERROR(IF(OR(Y347&lt;=W347,Y347-W347&lt;=MIN(8.881784197001252E-16*MAX(ABS(Y347),ABS(W347)),1E-9)),"Yes","No"),""))</f>
        <v/>
      </c>
      <c r="AA347" s="8">
        <f>IF(R347&lt;&gt;"Ready","",IFERROR(IF(AND(Z347="Yes",NOT(OR(X347&lt;=Y347,X347-Y347&lt;=MIN(8.881784197001252E-16*MAX(ABS(X347),ABS(Y347)),1E-9)))),MAX(0,X347-Y347),0),""))</f>
        <v/>
      </c>
      <c r="AB347" s="8">
        <f>IF(R347&lt;&gt;"Ready","",IFERROR(IF(AA347&gt;0,IF(N(Q347)&gt;0,IF(ABS(AD347-ROUND(AD347,0))&lt;=MIN(8.881784197001252E-16*AD347,1E-9),ROUND(AD347,0),ROUNDUP(AD347,0))*Q347,MAX(AA347,N(P347))),0),""))</f>
        <v/>
      </c>
      <c r="AC347" s="8">
        <f>IF(R347&lt;&gt;"Ready","",IFERROR(Y347+AB347,""))</f>
        <v/>
      </c>
      <c r="AD347" s="8">
        <f>IF(R347&lt;&gt;"Ready","",IFERROR(IF(N(Q347)&gt;0,MAX(AA347,N(P347))/Q347,""),""))</f>
        <v/>
      </c>
    </row>
    <row r="348">
      <c r="A348" s="6" t="n"/>
      <c r="B348" s="7" t="n"/>
      <c r="C348" s="7" t="n"/>
      <c r="D348" s="7" t="n"/>
      <c r="E348" s="7" t="n"/>
      <c r="F348" s="7" t="n"/>
      <c r="G348" s="7" t="n"/>
      <c r="H348" s="7" t="n"/>
      <c r="I348" s="7" t="n"/>
      <c r="J348" s="7" t="n"/>
      <c r="K348" s="7" t="n"/>
      <c r="L348" s="7" t="n"/>
      <c r="M348" s="7" t="n"/>
      <c r="N348" s="7" t="n"/>
      <c r="O348" s="7" t="n"/>
      <c r="P348" s="7" t="n"/>
      <c r="Q348" s="7" t="n"/>
      <c r="R348" s="8">
        <f>IF(COUNTA(A348:Q348)=0,"",IF(TRIM(A348&amp;"")="","Item required",IFERROR(IF(NOT(AND(COUNT(B348:C348,M348)=3,MIN(B348:C348,M348)&gt;=0,COUNT(N348:Q348)=COUNTA(N348:Q348),MIN(N348:Q348)&gt;=0)),"Enter nonnegative numbers for demand, days and stock",IF(NOT(OR(AND(D348="Entered",COUNT(E348)=1,E348&gt;=0,COUNTA(F348:G348)=0),AND(D348="Statistical",E348="",COUNT(F348:G348)=2,F348&gt;=0,G348&gt;=50,G348&lt;=99.9))),"Choose entered safety OR sigma and service (50-99.9%)",IF(NOT(OR(AND(H348="Entered",COUNT(I348)=1,I348&gt;=0,COUNTA(J348:L348)=0),AND(H348="EOQ",I348="",L348="",COUNT(J348:K348)=2,MIN(J348:K348)&gt;0),AND(H348="Review",COUNT(L348)=1,L348&gt;=0,COUNTA(I348:K348)=0))),"Choose one quantity basis; EOQ costs must be positive",IF(IF(H348="EOQ",IF(B348=0,TRUE,SQRT(2*(B348*365)*J348/K348)&gt;0),TRUE),"Ready","Calculated EOQ outside numeric range; rescale")))),"Check inputs / numeric range")))</f>
        <v/>
      </c>
      <c r="S348" s="8">
        <f>IF(R348&lt;&gt;"Ready","",IFERROR(IF(D348="Statistical",IF(G348=50,0,MAX(0,_xlfn.NORM.S.INV(G348/100))),""),""))</f>
        <v/>
      </c>
      <c r="T348" s="8">
        <f>IF(R348&lt;&gt;"Ready","",IFERROR(IF(D348="Entered",E348,S348*F348*SQRT(C348)),""))</f>
        <v/>
      </c>
      <c r="U348" s="8">
        <f>IF(R348&lt;&gt;"Ready","",IFERROR(B348*365,""))</f>
        <v/>
      </c>
      <c r="V348" s="8">
        <f>IF(R348&lt;&gt;"Ready","",IFERROR(IF(H348="Entered",I348,IF(H348="Review",B348*L348,IF(U348=0,0,SQRT(2*U348*J348/K348)))),""))</f>
        <v/>
      </c>
      <c r="W348" s="8">
        <f>IF(R348&lt;&gt;"Ready","",IFERROR(B348*C348+T348,""))</f>
        <v/>
      </c>
      <c r="X348" s="8">
        <f>IF(R348&lt;&gt;"Ready","",IFERROR(W348+V348,""))</f>
        <v/>
      </c>
      <c r="Y348" s="8">
        <f>IF(R348&lt;&gt;"Ready","",IFERROR(M348+N(N348)-N(O348),""))</f>
        <v/>
      </c>
      <c r="Z348" s="8">
        <f>IF(R348&lt;&gt;"Ready","",IFERROR(IF(OR(Y348&lt;=W348,Y348-W348&lt;=MIN(8.881784197001252E-16*MAX(ABS(Y348),ABS(W348)),1E-9)),"Yes","No"),""))</f>
        <v/>
      </c>
      <c r="AA348" s="8">
        <f>IF(R348&lt;&gt;"Ready","",IFERROR(IF(AND(Z348="Yes",NOT(OR(X348&lt;=Y348,X348-Y348&lt;=MIN(8.881784197001252E-16*MAX(ABS(X348),ABS(Y348)),1E-9)))),MAX(0,X348-Y348),0),""))</f>
        <v/>
      </c>
      <c r="AB348" s="8">
        <f>IF(R348&lt;&gt;"Ready","",IFERROR(IF(AA348&gt;0,IF(N(Q348)&gt;0,IF(ABS(AD348-ROUND(AD348,0))&lt;=MIN(8.881784197001252E-16*AD348,1E-9),ROUND(AD348,0),ROUNDUP(AD348,0))*Q348,MAX(AA348,N(P348))),0),""))</f>
        <v/>
      </c>
      <c r="AC348" s="8">
        <f>IF(R348&lt;&gt;"Ready","",IFERROR(Y348+AB348,""))</f>
        <v/>
      </c>
      <c r="AD348" s="8">
        <f>IF(R348&lt;&gt;"Ready","",IFERROR(IF(N(Q348)&gt;0,MAX(AA348,N(P348))/Q348,""),""))</f>
        <v/>
      </c>
    </row>
    <row r="349">
      <c r="A349" s="6" t="n"/>
      <c r="B349" s="7" t="n"/>
      <c r="C349" s="7" t="n"/>
      <c r="D349" s="7" t="n"/>
      <c r="E349" s="7" t="n"/>
      <c r="F349" s="7" t="n"/>
      <c r="G349" s="7" t="n"/>
      <c r="H349" s="7" t="n"/>
      <c r="I349" s="7" t="n"/>
      <c r="J349" s="7" t="n"/>
      <c r="K349" s="7" t="n"/>
      <c r="L349" s="7" t="n"/>
      <c r="M349" s="7" t="n"/>
      <c r="N349" s="7" t="n"/>
      <c r="O349" s="7" t="n"/>
      <c r="P349" s="7" t="n"/>
      <c r="Q349" s="7" t="n"/>
      <c r="R349" s="8">
        <f>IF(COUNTA(A349:Q349)=0,"",IF(TRIM(A349&amp;"")="","Item required",IFERROR(IF(NOT(AND(COUNT(B349:C349,M349)=3,MIN(B349:C349,M349)&gt;=0,COUNT(N349:Q349)=COUNTA(N349:Q349),MIN(N349:Q349)&gt;=0)),"Enter nonnegative numbers for demand, days and stock",IF(NOT(OR(AND(D349="Entered",COUNT(E349)=1,E349&gt;=0,COUNTA(F349:G349)=0),AND(D349="Statistical",E349="",COUNT(F349:G349)=2,F349&gt;=0,G349&gt;=50,G349&lt;=99.9))),"Choose entered safety OR sigma and service (50-99.9%)",IF(NOT(OR(AND(H349="Entered",COUNT(I349)=1,I349&gt;=0,COUNTA(J349:L349)=0),AND(H349="EOQ",I349="",L349="",COUNT(J349:K349)=2,MIN(J349:K349)&gt;0),AND(H349="Review",COUNT(L349)=1,L349&gt;=0,COUNTA(I349:K349)=0))),"Choose one quantity basis; EOQ costs must be positive",IF(IF(H349="EOQ",IF(B349=0,TRUE,SQRT(2*(B349*365)*J349/K349)&gt;0),TRUE),"Ready","Calculated EOQ outside numeric range; rescale")))),"Check inputs / numeric range")))</f>
        <v/>
      </c>
      <c r="S349" s="8">
        <f>IF(R349&lt;&gt;"Ready","",IFERROR(IF(D349="Statistical",IF(G349=50,0,MAX(0,_xlfn.NORM.S.INV(G349/100))),""),""))</f>
        <v/>
      </c>
      <c r="T349" s="8">
        <f>IF(R349&lt;&gt;"Ready","",IFERROR(IF(D349="Entered",E349,S349*F349*SQRT(C349)),""))</f>
        <v/>
      </c>
      <c r="U349" s="8">
        <f>IF(R349&lt;&gt;"Ready","",IFERROR(B349*365,""))</f>
        <v/>
      </c>
      <c r="V349" s="8">
        <f>IF(R349&lt;&gt;"Ready","",IFERROR(IF(H349="Entered",I349,IF(H349="Review",B349*L349,IF(U349=0,0,SQRT(2*U349*J349/K349)))),""))</f>
        <v/>
      </c>
      <c r="W349" s="8">
        <f>IF(R349&lt;&gt;"Ready","",IFERROR(B349*C349+T349,""))</f>
        <v/>
      </c>
      <c r="X349" s="8">
        <f>IF(R349&lt;&gt;"Ready","",IFERROR(W349+V349,""))</f>
        <v/>
      </c>
      <c r="Y349" s="8">
        <f>IF(R349&lt;&gt;"Ready","",IFERROR(M349+N(N349)-N(O349),""))</f>
        <v/>
      </c>
      <c r="Z349" s="8">
        <f>IF(R349&lt;&gt;"Ready","",IFERROR(IF(OR(Y349&lt;=W349,Y349-W349&lt;=MIN(8.881784197001252E-16*MAX(ABS(Y349),ABS(W349)),1E-9)),"Yes","No"),""))</f>
        <v/>
      </c>
      <c r="AA349" s="8">
        <f>IF(R349&lt;&gt;"Ready","",IFERROR(IF(AND(Z349="Yes",NOT(OR(X349&lt;=Y349,X349-Y349&lt;=MIN(8.881784197001252E-16*MAX(ABS(X349),ABS(Y349)),1E-9)))),MAX(0,X349-Y349),0),""))</f>
        <v/>
      </c>
      <c r="AB349" s="8">
        <f>IF(R349&lt;&gt;"Ready","",IFERROR(IF(AA349&gt;0,IF(N(Q349)&gt;0,IF(ABS(AD349-ROUND(AD349,0))&lt;=MIN(8.881784197001252E-16*AD349,1E-9),ROUND(AD349,0),ROUNDUP(AD349,0))*Q349,MAX(AA349,N(P349))),0),""))</f>
        <v/>
      </c>
      <c r="AC349" s="8">
        <f>IF(R349&lt;&gt;"Ready","",IFERROR(Y349+AB349,""))</f>
        <v/>
      </c>
      <c r="AD349" s="8">
        <f>IF(R349&lt;&gt;"Ready","",IFERROR(IF(N(Q349)&gt;0,MAX(AA349,N(P349))/Q349,""),""))</f>
        <v/>
      </c>
    </row>
    <row r="350">
      <c r="A350" s="6" t="n"/>
      <c r="B350" s="7" t="n"/>
      <c r="C350" s="7" t="n"/>
      <c r="D350" s="7" t="n"/>
      <c r="E350" s="7" t="n"/>
      <c r="F350" s="7" t="n"/>
      <c r="G350" s="7" t="n"/>
      <c r="H350" s="7" t="n"/>
      <c r="I350" s="7" t="n"/>
      <c r="J350" s="7" t="n"/>
      <c r="K350" s="7" t="n"/>
      <c r="L350" s="7" t="n"/>
      <c r="M350" s="7" t="n"/>
      <c r="N350" s="7" t="n"/>
      <c r="O350" s="7" t="n"/>
      <c r="P350" s="7" t="n"/>
      <c r="Q350" s="7" t="n"/>
      <c r="R350" s="8">
        <f>IF(COUNTA(A350:Q350)=0,"",IF(TRIM(A350&amp;"")="","Item required",IFERROR(IF(NOT(AND(COUNT(B350:C350,M350)=3,MIN(B350:C350,M350)&gt;=0,COUNT(N350:Q350)=COUNTA(N350:Q350),MIN(N350:Q350)&gt;=0)),"Enter nonnegative numbers for demand, days and stock",IF(NOT(OR(AND(D350="Entered",COUNT(E350)=1,E350&gt;=0,COUNTA(F350:G350)=0),AND(D350="Statistical",E350="",COUNT(F350:G350)=2,F350&gt;=0,G350&gt;=50,G350&lt;=99.9))),"Choose entered safety OR sigma and service (50-99.9%)",IF(NOT(OR(AND(H350="Entered",COUNT(I350)=1,I350&gt;=0,COUNTA(J350:L350)=0),AND(H350="EOQ",I350="",L350="",COUNT(J350:K350)=2,MIN(J350:K350)&gt;0),AND(H350="Review",COUNT(L350)=1,L350&gt;=0,COUNTA(I350:K350)=0))),"Choose one quantity basis; EOQ costs must be positive",IF(IF(H350="EOQ",IF(B350=0,TRUE,SQRT(2*(B350*365)*J350/K350)&gt;0),TRUE),"Ready","Calculated EOQ outside numeric range; rescale")))),"Check inputs / numeric range")))</f>
        <v/>
      </c>
      <c r="S350" s="8">
        <f>IF(R350&lt;&gt;"Ready","",IFERROR(IF(D350="Statistical",IF(G350=50,0,MAX(0,_xlfn.NORM.S.INV(G350/100))),""),""))</f>
        <v/>
      </c>
      <c r="T350" s="8">
        <f>IF(R350&lt;&gt;"Ready","",IFERROR(IF(D350="Entered",E350,S350*F350*SQRT(C350)),""))</f>
        <v/>
      </c>
      <c r="U350" s="8">
        <f>IF(R350&lt;&gt;"Ready","",IFERROR(B350*365,""))</f>
        <v/>
      </c>
      <c r="V350" s="8">
        <f>IF(R350&lt;&gt;"Ready","",IFERROR(IF(H350="Entered",I350,IF(H350="Review",B350*L350,IF(U350=0,0,SQRT(2*U350*J350/K350)))),""))</f>
        <v/>
      </c>
      <c r="W350" s="8">
        <f>IF(R350&lt;&gt;"Ready","",IFERROR(B350*C350+T350,""))</f>
        <v/>
      </c>
      <c r="X350" s="8">
        <f>IF(R350&lt;&gt;"Ready","",IFERROR(W350+V350,""))</f>
        <v/>
      </c>
      <c r="Y350" s="8">
        <f>IF(R350&lt;&gt;"Ready","",IFERROR(M350+N(N350)-N(O350),""))</f>
        <v/>
      </c>
      <c r="Z350" s="8">
        <f>IF(R350&lt;&gt;"Ready","",IFERROR(IF(OR(Y350&lt;=W350,Y350-W350&lt;=MIN(8.881784197001252E-16*MAX(ABS(Y350),ABS(W350)),1E-9)),"Yes","No"),""))</f>
        <v/>
      </c>
      <c r="AA350" s="8">
        <f>IF(R350&lt;&gt;"Ready","",IFERROR(IF(AND(Z350="Yes",NOT(OR(X350&lt;=Y350,X350-Y350&lt;=MIN(8.881784197001252E-16*MAX(ABS(X350),ABS(Y350)),1E-9)))),MAX(0,X350-Y350),0),""))</f>
        <v/>
      </c>
      <c r="AB350" s="8">
        <f>IF(R350&lt;&gt;"Ready","",IFERROR(IF(AA350&gt;0,IF(N(Q350)&gt;0,IF(ABS(AD350-ROUND(AD350,0))&lt;=MIN(8.881784197001252E-16*AD350,1E-9),ROUND(AD350,0),ROUNDUP(AD350,0))*Q350,MAX(AA350,N(P350))),0),""))</f>
        <v/>
      </c>
      <c r="AC350" s="8">
        <f>IF(R350&lt;&gt;"Ready","",IFERROR(Y350+AB350,""))</f>
        <v/>
      </c>
      <c r="AD350" s="8">
        <f>IF(R350&lt;&gt;"Ready","",IFERROR(IF(N(Q350)&gt;0,MAX(AA350,N(P350))/Q350,""),""))</f>
        <v/>
      </c>
    </row>
    <row r="351">
      <c r="A351" s="6" t="n"/>
      <c r="B351" s="7" t="n"/>
      <c r="C351" s="7" t="n"/>
      <c r="D351" s="7" t="n"/>
      <c r="E351" s="7" t="n"/>
      <c r="F351" s="7" t="n"/>
      <c r="G351" s="7" t="n"/>
      <c r="H351" s="7" t="n"/>
      <c r="I351" s="7" t="n"/>
      <c r="J351" s="7" t="n"/>
      <c r="K351" s="7" t="n"/>
      <c r="L351" s="7" t="n"/>
      <c r="M351" s="7" t="n"/>
      <c r="N351" s="7" t="n"/>
      <c r="O351" s="7" t="n"/>
      <c r="P351" s="7" t="n"/>
      <c r="Q351" s="7" t="n"/>
      <c r="R351" s="8">
        <f>IF(COUNTA(A351:Q351)=0,"",IF(TRIM(A351&amp;"")="","Item required",IFERROR(IF(NOT(AND(COUNT(B351:C351,M351)=3,MIN(B351:C351,M351)&gt;=0,COUNT(N351:Q351)=COUNTA(N351:Q351),MIN(N351:Q351)&gt;=0)),"Enter nonnegative numbers for demand, days and stock",IF(NOT(OR(AND(D351="Entered",COUNT(E351)=1,E351&gt;=0,COUNTA(F351:G351)=0),AND(D351="Statistical",E351="",COUNT(F351:G351)=2,F351&gt;=0,G351&gt;=50,G351&lt;=99.9))),"Choose entered safety OR sigma and service (50-99.9%)",IF(NOT(OR(AND(H351="Entered",COUNT(I351)=1,I351&gt;=0,COUNTA(J351:L351)=0),AND(H351="EOQ",I351="",L351="",COUNT(J351:K351)=2,MIN(J351:K351)&gt;0),AND(H351="Review",COUNT(L351)=1,L351&gt;=0,COUNTA(I351:K351)=0))),"Choose one quantity basis; EOQ costs must be positive",IF(IF(H351="EOQ",IF(B351=0,TRUE,SQRT(2*(B351*365)*J351/K351)&gt;0),TRUE),"Ready","Calculated EOQ outside numeric range; rescale")))),"Check inputs / numeric range")))</f>
        <v/>
      </c>
      <c r="S351" s="8">
        <f>IF(R351&lt;&gt;"Ready","",IFERROR(IF(D351="Statistical",IF(G351=50,0,MAX(0,_xlfn.NORM.S.INV(G351/100))),""),""))</f>
        <v/>
      </c>
      <c r="T351" s="8">
        <f>IF(R351&lt;&gt;"Ready","",IFERROR(IF(D351="Entered",E351,S351*F351*SQRT(C351)),""))</f>
        <v/>
      </c>
      <c r="U351" s="8">
        <f>IF(R351&lt;&gt;"Ready","",IFERROR(B351*365,""))</f>
        <v/>
      </c>
      <c r="V351" s="8">
        <f>IF(R351&lt;&gt;"Ready","",IFERROR(IF(H351="Entered",I351,IF(H351="Review",B351*L351,IF(U351=0,0,SQRT(2*U351*J351/K351)))),""))</f>
        <v/>
      </c>
      <c r="W351" s="8">
        <f>IF(R351&lt;&gt;"Ready","",IFERROR(B351*C351+T351,""))</f>
        <v/>
      </c>
      <c r="X351" s="8">
        <f>IF(R351&lt;&gt;"Ready","",IFERROR(W351+V351,""))</f>
        <v/>
      </c>
      <c r="Y351" s="8">
        <f>IF(R351&lt;&gt;"Ready","",IFERROR(M351+N(N351)-N(O351),""))</f>
        <v/>
      </c>
      <c r="Z351" s="8">
        <f>IF(R351&lt;&gt;"Ready","",IFERROR(IF(OR(Y351&lt;=W351,Y351-W351&lt;=MIN(8.881784197001252E-16*MAX(ABS(Y351),ABS(W351)),1E-9)),"Yes","No"),""))</f>
        <v/>
      </c>
      <c r="AA351" s="8">
        <f>IF(R351&lt;&gt;"Ready","",IFERROR(IF(AND(Z351="Yes",NOT(OR(X351&lt;=Y351,X351-Y351&lt;=MIN(8.881784197001252E-16*MAX(ABS(X351),ABS(Y351)),1E-9)))),MAX(0,X351-Y351),0),""))</f>
        <v/>
      </c>
      <c r="AB351" s="8">
        <f>IF(R351&lt;&gt;"Ready","",IFERROR(IF(AA351&gt;0,IF(N(Q351)&gt;0,IF(ABS(AD351-ROUND(AD351,0))&lt;=MIN(8.881784197001252E-16*AD351,1E-9),ROUND(AD351,0),ROUNDUP(AD351,0))*Q351,MAX(AA351,N(P351))),0),""))</f>
        <v/>
      </c>
      <c r="AC351" s="8">
        <f>IF(R351&lt;&gt;"Ready","",IFERROR(Y351+AB351,""))</f>
        <v/>
      </c>
      <c r="AD351" s="8">
        <f>IF(R351&lt;&gt;"Ready","",IFERROR(IF(N(Q351)&gt;0,MAX(AA351,N(P351))/Q351,""),""))</f>
        <v/>
      </c>
    </row>
    <row r="352">
      <c r="A352" s="6" t="n"/>
      <c r="B352" s="7" t="n"/>
      <c r="C352" s="7" t="n"/>
      <c r="D352" s="7" t="n"/>
      <c r="E352" s="7" t="n"/>
      <c r="F352" s="7" t="n"/>
      <c r="G352" s="7" t="n"/>
      <c r="H352" s="7" t="n"/>
      <c r="I352" s="7" t="n"/>
      <c r="J352" s="7" t="n"/>
      <c r="K352" s="7" t="n"/>
      <c r="L352" s="7" t="n"/>
      <c r="M352" s="7" t="n"/>
      <c r="N352" s="7" t="n"/>
      <c r="O352" s="7" t="n"/>
      <c r="P352" s="7" t="n"/>
      <c r="Q352" s="7" t="n"/>
      <c r="R352" s="8">
        <f>IF(COUNTA(A352:Q352)=0,"",IF(TRIM(A352&amp;"")="","Item required",IFERROR(IF(NOT(AND(COUNT(B352:C352,M352)=3,MIN(B352:C352,M352)&gt;=0,COUNT(N352:Q352)=COUNTA(N352:Q352),MIN(N352:Q352)&gt;=0)),"Enter nonnegative numbers for demand, days and stock",IF(NOT(OR(AND(D352="Entered",COUNT(E352)=1,E352&gt;=0,COUNTA(F352:G352)=0),AND(D352="Statistical",E352="",COUNT(F352:G352)=2,F352&gt;=0,G352&gt;=50,G352&lt;=99.9))),"Choose entered safety OR sigma and service (50-99.9%)",IF(NOT(OR(AND(H352="Entered",COUNT(I352)=1,I352&gt;=0,COUNTA(J352:L352)=0),AND(H352="EOQ",I352="",L352="",COUNT(J352:K352)=2,MIN(J352:K352)&gt;0),AND(H352="Review",COUNT(L352)=1,L352&gt;=0,COUNTA(I352:K352)=0))),"Choose one quantity basis; EOQ costs must be positive",IF(IF(H352="EOQ",IF(B352=0,TRUE,SQRT(2*(B352*365)*J352/K352)&gt;0),TRUE),"Ready","Calculated EOQ outside numeric range; rescale")))),"Check inputs / numeric range")))</f>
        <v/>
      </c>
      <c r="S352" s="8">
        <f>IF(R352&lt;&gt;"Ready","",IFERROR(IF(D352="Statistical",IF(G352=50,0,MAX(0,_xlfn.NORM.S.INV(G352/100))),""),""))</f>
        <v/>
      </c>
      <c r="T352" s="8">
        <f>IF(R352&lt;&gt;"Ready","",IFERROR(IF(D352="Entered",E352,S352*F352*SQRT(C352)),""))</f>
        <v/>
      </c>
      <c r="U352" s="8">
        <f>IF(R352&lt;&gt;"Ready","",IFERROR(B352*365,""))</f>
        <v/>
      </c>
      <c r="V352" s="8">
        <f>IF(R352&lt;&gt;"Ready","",IFERROR(IF(H352="Entered",I352,IF(H352="Review",B352*L352,IF(U352=0,0,SQRT(2*U352*J352/K352)))),""))</f>
        <v/>
      </c>
      <c r="W352" s="8">
        <f>IF(R352&lt;&gt;"Ready","",IFERROR(B352*C352+T352,""))</f>
        <v/>
      </c>
      <c r="X352" s="8">
        <f>IF(R352&lt;&gt;"Ready","",IFERROR(W352+V352,""))</f>
        <v/>
      </c>
      <c r="Y352" s="8">
        <f>IF(R352&lt;&gt;"Ready","",IFERROR(M352+N(N352)-N(O352),""))</f>
        <v/>
      </c>
      <c r="Z352" s="8">
        <f>IF(R352&lt;&gt;"Ready","",IFERROR(IF(OR(Y352&lt;=W352,Y352-W352&lt;=MIN(8.881784197001252E-16*MAX(ABS(Y352),ABS(W352)),1E-9)),"Yes","No"),""))</f>
        <v/>
      </c>
      <c r="AA352" s="8">
        <f>IF(R352&lt;&gt;"Ready","",IFERROR(IF(AND(Z352="Yes",NOT(OR(X352&lt;=Y352,X352-Y352&lt;=MIN(8.881784197001252E-16*MAX(ABS(X352),ABS(Y352)),1E-9)))),MAX(0,X352-Y352),0),""))</f>
        <v/>
      </c>
      <c r="AB352" s="8">
        <f>IF(R352&lt;&gt;"Ready","",IFERROR(IF(AA352&gt;0,IF(N(Q352)&gt;0,IF(ABS(AD352-ROUND(AD352,0))&lt;=MIN(8.881784197001252E-16*AD352,1E-9),ROUND(AD352,0),ROUNDUP(AD352,0))*Q352,MAX(AA352,N(P352))),0),""))</f>
        <v/>
      </c>
      <c r="AC352" s="8">
        <f>IF(R352&lt;&gt;"Ready","",IFERROR(Y352+AB352,""))</f>
        <v/>
      </c>
      <c r="AD352" s="8">
        <f>IF(R352&lt;&gt;"Ready","",IFERROR(IF(N(Q352)&gt;0,MAX(AA352,N(P352))/Q352,""),""))</f>
        <v/>
      </c>
    </row>
    <row r="353">
      <c r="A353" s="6" t="n"/>
      <c r="B353" s="7" t="n"/>
      <c r="C353" s="7" t="n"/>
      <c r="D353" s="7" t="n"/>
      <c r="E353" s="7" t="n"/>
      <c r="F353" s="7" t="n"/>
      <c r="G353" s="7" t="n"/>
      <c r="H353" s="7" t="n"/>
      <c r="I353" s="7" t="n"/>
      <c r="J353" s="7" t="n"/>
      <c r="K353" s="7" t="n"/>
      <c r="L353" s="7" t="n"/>
      <c r="M353" s="7" t="n"/>
      <c r="N353" s="7" t="n"/>
      <c r="O353" s="7" t="n"/>
      <c r="P353" s="7" t="n"/>
      <c r="Q353" s="7" t="n"/>
      <c r="R353" s="8">
        <f>IF(COUNTA(A353:Q353)=0,"",IF(TRIM(A353&amp;"")="","Item required",IFERROR(IF(NOT(AND(COUNT(B353:C353,M353)=3,MIN(B353:C353,M353)&gt;=0,COUNT(N353:Q353)=COUNTA(N353:Q353),MIN(N353:Q353)&gt;=0)),"Enter nonnegative numbers for demand, days and stock",IF(NOT(OR(AND(D353="Entered",COUNT(E353)=1,E353&gt;=0,COUNTA(F353:G353)=0),AND(D353="Statistical",E353="",COUNT(F353:G353)=2,F353&gt;=0,G353&gt;=50,G353&lt;=99.9))),"Choose entered safety OR sigma and service (50-99.9%)",IF(NOT(OR(AND(H353="Entered",COUNT(I353)=1,I353&gt;=0,COUNTA(J353:L353)=0),AND(H353="EOQ",I353="",L353="",COUNT(J353:K353)=2,MIN(J353:K353)&gt;0),AND(H353="Review",COUNT(L353)=1,L353&gt;=0,COUNTA(I353:K353)=0))),"Choose one quantity basis; EOQ costs must be positive",IF(IF(H353="EOQ",IF(B353=0,TRUE,SQRT(2*(B353*365)*J353/K353)&gt;0),TRUE),"Ready","Calculated EOQ outside numeric range; rescale")))),"Check inputs / numeric range")))</f>
        <v/>
      </c>
      <c r="S353" s="8">
        <f>IF(R353&lt;&gt;"Ready","",IFERROR(IF(D353="Statistical",IF(G353=50,0,MAX(0,_xlfn.NORM.S.INV(G353/100))),""),""))</f>
        <v/>
      </c>
      <c r="T353" s="8">
        <f>IF(R353&lt;&gt;"Ready","",IFERROR(IF(D353="Entered",E353,S353*F353*SQRT(C353)),""))</f>
        <v/>
      </c>
      <c r="U353" s="8">
        <f>IF(R353&lt;&gt;"Ready","",IFERROR(B353*365,""))</f>
        <v/>
      </c>
      <c r="V353" s="8">
        <f>IF(R353&lt;&gt;"Ready","",IFERROR(IF(H353="Entered",I353,IF(H353="Review",B353*L353,IF(U353=0,0,SQRT(2*U353*J353/K353)))),""))</f>
        <v/>
      </c>
      <c r="W353" s="8">
        <f>IF(R353&lt;&gt;"Ready","",IFERROR(B353*C353+T353,""))</f>
        <v/>
      </c>
      <c r="X353" s="8">
        <f>IF(R353&lt;&gt;"Ready","",IFERROR(W353+V353,""))</f>
        <v/>
      </c>
      <c r="Y353" s="8">
        <f>IF(R353&lt;&gt;"Ready","",IFERROR(M353+N(N353)-N(O353),""))</f>
        <v/>
      </c>
      <c r="Z353" s="8">
        <f>IF(R353&lt;&gt;"Ready","",IFERROR(IF(OR(Y353&lt;=W353,Y353-W353&lt;=MIN(8.881784197001252E-16*MAX(ABS(Y353),ABS(W353)),1E-9)),"Yes","No"),""))</f>
        <v/>
      </c>
      <c r="AA353" s="8">
        <f>IF(R353&lt;&gt;"Ready","",IFERROR(IF(AND(Z353="Yes",NOT(OR(X353&lt;=Y353,X353-Y353&lt;=MIN(8.881784197001252E-16*MAX(ABS(X353),ABS(Y353)),1E-9)))),MAX(0,X353-Y353),0),""))</f>
        <v/>
      </c>
      <c r="AB353" s="8">
        <f>IF(R353&lt;&gt;"Ready","",IFERROR(IF(AA353&gt;0,IF(N(Q353)&gt;0,IF(ABS(AD353-ROUND(AD353,0))&lt;=MIN(8.881784197001252E-16*AD353,1E-9),ROUND(AD353,0),ROUNDUP(AD353,0))*Q353,MAX(AA353,N(P353))),0),""))</f>
        <v/>
      </c>
      <c r="AC353" s="8">
        <f>IF(R353&lt;&gt;"Ready","",IFERROR(Y353+AB353,""))</f>
        <v/>
      </c>
      <c r="AD353" s="8">
        <f>IF(R353&lt;&gt;"Ready","",IFERROR(IF(N(Q353)&gt;0,MAX(AA353,N(P353))/Q353,""),""))</f>
        <v/>
      </c>
    </row>
    <row r="354">
      <c r="A354" s="6" t="n"/>
      <c r="B354" s="7" t="n"/>
      <c r="C354" s="7" t="n"/>
      <c r="D354" s="7" t="n"/>
      <c r="E354" s="7" t="n"/>
      <c r="F354" s="7" t="n"/>
      <c r="G354" s="7" t="n"/>
      <c r="H354" s="7" t="n"/>
      <c r="I354" s="7" t="n"/>
      <c r="J354" s="7" t="n"/>
      <c r="K354" s="7" t="n"/>
      <c r="L354" s="7" t="n"/>
      <c r="M354" s="7" t="n"/>
      <c r="N354" s="7" t="n"/>
      <c r="O354" s="7" t="n"/>
      <c r="P354" s="7" t="n"/>
      <c r="Q354" s="7" t="n"/>
      <c r="R354" s="8">
        <f>IF(COUNTA(A354:Q354)=0,"",IF(TRIM(A354&amp;"")="","Item required",IFERROR(IF(NOT(AND(COUNT(B354:C354,M354)=3,MIN(B354:C354,M354)&gt;=0,COUNT(N354:Q354)=COUNTA(N354:Q354),MIN(N354:Q354)&gt;=0)),"Enter nonnegative numbers for demand, days and stock",IF(NOT(OR(AND(D354="Entered",COUNT(E354)=1,E354&gt;=0,COUNTA(F354:G354)=0),AND(D354="Statistical",E354="",COUNT(F354:G354)=2,F354&gt;=0,G354&gt;=50,G354&lt;=99.9))),"Choose entered safety OR sigma and service (50-99.9%)",IF(NOT(OR(AND(H354="Entered",COUNT(I354)=1,I354&gt;=0,COUNTA(J354:L354)=0),AND(H354="EOQ",I354="",L354="",COUNT(J354:K354)=2,MIN(J354:K354)&gt;0),AND(H354="Review",COUNT(L354)=1,L354&gt;=0,COUNTA(I354:K354)=0))),"Choose one quantity basis; EOQ costs must be positive",IF(IF(H354="EOQ",IF(B354=0,TRUE,SQRT(2*(B354*365)*J354/K354)&gt;0),TRUE),"Ready","Calculated EOQ outside numeric range; rescale")))),"Check inputs / numeric range")))</f>
        <v/>
      </c>
      <c r="S354" s="8">
        <f>IF(R354&lt;&gt;"Ready","",IFERROR(IF(D354="Statistical",IF(G354=50,0,MAX(0,_xlfn.NORM.S.INV(G354/100))),""),""))</f>
        <v/>
      </c>
      <c r="T354" s="8">
        <f>IF(R354&lt;&gt;"Ready","",IFERROR(IF(D354="Entered",E354,S354*F354*SQRT(C354)),""))</f>
        <v/>
      </c>
      <c r="U354" s="8">
        <f>IF(R354&lt;&gt;"Ready","",IFERROR(B354*365,""))</f>
        <v/>
      </c>
      <c r="V354" s="8">
        <f>IF(R354&lt;&gt;"Ready","",IFERROR(IF(H354="Entered",I354,IF(H354="Review",B354*L354,IF(U354=0,0,SQRT(2*U354*J354/K354)))),""))</f>
        <v/>
      </c>
      <c r="W354" s="8">
        <f>IF(R354&lt;&gt;"Ready","",IFERROR(B354*C354+T354,""))</f>
        <v/>
      </c>
      <c r="X354" s="8">
        <f>IF(R354&lt;&gt;"Ready","",IFERROR(W354+V354,""))</f>
        <v/>
      </c>
      <c r="Y354" s="8">
        <f>IF(R354&lt;&gt;"Ready","",IFERROR(M354+N(N354)-N(O354),""))</f>
        <v/>
      </c>
      <c r="Z354" s="8">
        <f>IF(R354&lt;&gt;"Ready","",IFERROR(IF(OR(Y354&lt;=W354,Y354-W354&lt;=MIN(8.881784197001252E-16*MAX(ABS(Y354),ABS(W354)),1E-9)),"Yes","No"),""))</f>
        <v/>
      </c>
      <c r="AA354" s="8">
        <f>IF(R354&lt;&gt;"Ready","",IFERROR(IF(AND(Z354="Yes",NOT(OR(X354&lt;=Y354,X354-Y354&lt;=MIN(8.881784197001252E-16*MAX(ABS(X354),ABS(Y354)),1E-9)))),MAX(0,X354-Y354),0),""))</f>
        <v/>
      </c>
      <c r="AB354" s="8">
        <f>IF(R354&lt;&gt;"Ready","",IFERROR(IF(AA354&gt;0,IF(N(Q354)&gt;0,IF(ABS(AD354-ROUND(AD354,0))&lt;=MIN(8.881784197001252E-16*AD354,1E-9),ROUND(AD354,0),ROUNDUP(AD354,0))*Q354,MAX(AA354,N(P354))),0),""))</f>
        <v/>
      </c>
      <c r="AC354" s="8">
        <f>IF(R354&lt;&gt;"Ready","",IFERROR(Y354+AB354,""))</f>
        <v/>
      </c>
      <c r="AD354" s="8">
        <f>IF(R354&lt;&gt;"Ready","",IFERROR(IF(N(Q354)&gt;0,MAX(AA354,N(P354))/Q354,""),""))</f>
        <v/>
      </c>
    </row>
    <row r="355">
      <c r="A355" s="6" t="n"/>
      <c r="B355" s="7" t="n"/>
      <c r="C355" s="7" t="n"/>
      <c r="D355" s="7" t="n"/>
      <c r="E355" s="7" t="n"/>
      <c r="F355" s="7" t="n"/>
      <c r="G355" s="7" t="n"/>
      <c r="H355" s="7" t="n"/>
      <c r="I355" s="7" t="n"/>
      <c r="J355" s="7" t="n"/>
      <c r="K355" s="7" t="n"/>
      <c r="L355" s="7" t="n"/>
      <c r="M355" s="7" t="n"/>
      <c r="N355" s="7" t="n"/>
      <c r="O355" s="7" t="n"/>
      <c r="P355" s="7" t="n"/>
      <c r="Q355" s="7" t="n"/>
      <c r="R355" s="8">
        <f>IF(COUNTA(A355:Q355)=0,"",IF(TRIM(A355&amp;"")="","Item required",IFERROR(IF(NOT(AND(COUNT(B355:C355,M355)=3,MIN(B355:C355,M355)&gt;=0,COUNT(N355:Q355)=COUNTA(N355:Q355),MIN(N355:Q355)&gt;=0)),"Enter nonnegative numbers for demand, days and stock",IF(NOT(OR(AND(D355="Entered",COUNT(E355)=1,E355&gt;=0,COUNTA(F355:G355)=0),AND(D355="Statistical",E355="",COUNT(F355:G355)=2,F355&gt;=0,G355&gt;=50,G355&lt;=99.9))),"Choose entered safety OR sigma and service (50-99.9%)",IF(NOT(OR(AND(H355="Entered",COUNT(I355)=1,I355&gt;=0,COUNTA(J355:L355)=0),AND(H355="EOQ",I355="",L355="",COUNT(J355:K355)=2,MIN(J355:K355)&gt;0),AND(H355="Review",COUNT(L355)=1,L355&gt;=0,COUNTA(I355:K355)=0))),"Choose one quantity basis; EOQ costs must be positive",IF(IF(H355="EOQ",IF(B355=0,TRUE,SQRT(2*(B355*365)*J355/K355)&gt;0),TRUE),"Ready","Calculated EOQ outside numeric range; rescale")))),"Check inputs / numeric range")))</f>
        <v/>
      </c>
      <c r="S355" s="8">
        <f>IF(R355&lt;&gt;"Ready","",IFERROR(IF(D355="Statistical",IF(G355=50,0,MAX(0,_xlfn.NORM.S.INV(G355/100))),""),""))</f>
        <v/>
      </c>
      <c r="T355" s="8">
        <f>IF(R355&lt;&gt;"Ready","",IFERROR(IF(D355="Entered",E355,S355*F355*SQRT(C355)),""))</f>
        <v/>
      </c>
      <c r="U355" s="8">
        <f>IF(R355&lt;&gt;"Ready","",IFERROR(B355*365,""))</f>
        <v/>
      </c>
      <c r="V355" s="8">
        <f>IF(R355&lt;&gt;"Ready","",IFERROR(IF(H355="Entered",I355,IF(H355="Review",B355*L355,IF(U355=0,0,SQRT(2*U355*J355/K355)))),""))</f>
        <v/>
      </c>
      <c r="W355" s="8">
        <f>IF(R355&lt;&gt;"Ready","",IFERROR(B355*C355+T355,""))</f>
        <v/>
      </c>
      <c r="X355" s="8">
        <f>IF(R355&lt;&gt;"Ready","",IFERROR(W355+V355,""))</f>
        <v/>
      </c>
      <c r="Y355" s="8">
        <f>IF(R355&lt;&gt;"Ready","",IFERROR(M355+N(N355)-N(O355),""))</f>
        <v/>
      </c>
      <c r="Z355" s="8">
        <f>IF(R355&lt;&gt;"Ready","",IFERROR(IF(OR(Y355&lt;=W355,Y355-W355&lt;=MIN(8.881784197001252E-16*MAX(ABS(Y355),ABS(W355)),1E-9)),"Yes","No"),""))</f>
        <v/>
      </c>
      <c r="AA355" s="8">
        <f>IF(R355&lt;&gt;"Ready","",IFERROR(IF(AND(Z355="Yes",NOT(OR(X355&lt;=Y355,X355-Y355&lt;=MIN(8.881784197001252E-16*MAX(ABS(X355),ABS(Y355)),1E-9)))),MAX(0,X355-Y355),0),""))</f>
        <v/>
      </c>
      <c r="AB355" s="8">
        <f>IF(R355&lt;&gt;"Ready","",IFERROR(IF(AA355&gt;0,IF(N(Q355)&gt;0,IF(ABS(AD355-ROUND(AD355,0))&lt;=MIN(8.881784197001252E-16*AD355,1E-9),ROUND(AD355,0),ROUNDUP(AD355,0))*Q355,MAX(AA355,N(P355))),0),""))</f>
        <v/>
      </c>
      <c r="AC355" s="8">
        <f>IF(R355&lt;&gt;"Ready","",IFERROR(Y355+AB355,""))</f>
        <v/>
      </c>
      <c r="AD355" s="8">
        <f>IF(R355&lt;&gt;"Ready","",IFERROR(IF(N(Q355)&gt;0,MAX(AA355,N(P355))/Q355,""),""))</f>
        <v/>
      </c>
    </row>
    <row r="356">
      <c r="A356" s="6" t="n"/>
      <c r="B356" s="7" t="n"/>
      <c r="C356" s="7" t="n"/>
      <c r="D356" s="7" t="n"/>
      <c r="E356" s="7" t="n"/>
      <c r="F356" s="7" t="n"/>
      <c r="G356" s="7" t="n"/>
      <c r="H356" s="7" t="n"/>
      <c r="I356" s="7" t="n"/>
      <c r="J356" s="7" t="n"/>
      <c r="K356" s="7" t="n"/>
      <c r="L356" s="7" t="n"/>
      <c r="M356" s="7" t="n"/>
      <c r="N356" s="7" t="n"/>
      <c r="O356" s="7" t="n"/>
      <c r="P356" s="7" t="n"/>
      <c r="Q356" s="7" t="n"/>
      <c r="R356" s="8">
        <f>IF(COUNTA(A356:Q356)=0,"",IF(TRIM(A356&amp;"")="","Item required",IFERROR(IF(NOT(AND(COUNT(B356:C356,M356)=3,MIN(B356:C356,M356)&gt;=0,COUNT(N356:Q356)=COUNTA(N356:Q356),MIN(N356:Q356)&gt;=0)),"Enter nonnegative numbers for demand, days and stock",IF(NOT(OR(AND(D356="Entered",COUNT(E356)=1,E356&gt;=0,COUNTA(F356:G356)=0),AND(D356="Statistical",E356="",COUNT(F356:G356)=2,F356&gt;=0,G356&gt;=50,G356&lt;=99.9))),"Choose entered safety OR sigma and service (50-99.9%)",IF(NOT(OR(AND(H356="Entered",COUNT(I356)=1,I356&gt;=0,COUNTA(J356:L356)=0),AND(H356="EOQ",I356="",L356="",COUNT(J356:K356)=2,MIN(J356:K356)&gt;0),AND(H356="Review",COUNT(L356)=1,L356&gt;=0,COUNTA(I356:K356)=0))),"Choose one quantity basis; EOQ costs must be positive",IF(IF(H356="EOQ",IF(B356=0,TRUE,SQRT(2*(B356*365)*J356/K356)&gt;0),TRUE),"Ready","Calculated EOQ outside numeric range; rescale")))),"Check inputs / numeric range")))</f>
        <v/>
      </c>
      <c r="S356" s="8">
        <f>IF(R356&lt;&gt;"Ready","",IFERROR(IF(D356="Statistical",IF(G356=50,0,MAX(0,_xlfn.NORM.S.INV(G356/100))),""),""))</f>
        <v/>
      </c>
      <c r="T356" s="8">
        <f>IF(R356&lt;&gt;"Ready","",IFERROR(IF(D356="Entered",E356,S356*F356*SQRT(C356)),""))</f>
        <v/>
      </c>
      <c r="U356" s="8">
        <f>IF(R356&lt;&gt;"Ready","",IFERROR(B356*365,""))</f>
        <v/>
      </c>
      <c r="V356" s="8">
        <f>IF(R356&lt;&gt;"Ready","",IFERROR(IF(H356="Entered",I356,IF(H356="Review",B356*L356,IF(U356=0,0,SQRT(2*U356*J356/K356)))),""))</f>
        <v/>
      </c>
      <c r="W356" s="8">
        <f>IF(R356&lt;&gt;"Ready","",IFERROR(B356*C356+T356,""))</f>
        <v/>
      </c>
      <c r="X356" s="8">
        <f>IF(R356&lt;&gt;"Ready","",IFERROR(W356+V356,""))</f>
        <v/>
      </c>
      <c r="Y356" s="8">
        <f>IF(R356&lt;&gt;"Ready","",IFERROR(M356+N(N356)-N(O356),""))</f>
        <v/>
      </c>
      <c r="Z356" s="8">
        <f>IF(R356&lt;&gt;"Ready","",IFERROR(IF(OR(Y356&lt;=W356,Y356-W356&lt;=MIN(8.881784197001252E-16*MAX(ABS(Y356),ABS(W356)),1E-9)),"Yes","No"),""))</f>
        <v/>
      </c>
      <c r="AA356" s="8">
        <f>IF(R356&lt;&gt;"Ready","",IFERROR(IF(AND(Z356="Yes",NOT(OR(X356&lt;=Y356,X356-Y356&lt;=MIN(8.881784197001252E-16*MAX(ABS(X356),ABS(Y356)),1E-9)))),MAX(0,X356-Y356),0),""))</f>
        <v/>
      </c>
      <c r="AB356" s="8">
        <f>IF(R356&lt;&gt;"Ready","",IFERROR(IF(AA356&gt;0,IF(N(Q356)&gt;0,IF(ABS(AD356-ROUND(AD356,0))&lt;=MIN(8.881784197001252E-16*AD356,1E-9),ROUND(AD356,0),ROUNDUP(AD356,0))*Q356,MAX(AA356,N(P356))),0),""))</f>
        <v/>
      </c>
      <c r="AC356" s="8">
        <f>IF(R356&lt;&gt;"Ready","",IFERROR(Y356+AB356,""))</f>
        <v/>
      </c>
      <c r="AD356" s="8">
        <f>IF(R356&lt;&gt;"Ready","",IFERROR(IF(N(Q356)&gt;0,MAX(AA356,N(P356))/Q356,""),""))</f>
        <v/>
      </c>
    </row>
    <row r="357">
      <c r="A357" s="6" t="n"/>
      <c r="B357" s="7" t="n"/>
      <c r="C357" s="7" t="n"/>
      <c r="D357" s="7" t="n"/>
      <c r="E357" s="7" t="n"/>
      <c r="F357" s="7" t="n"/>
      <c r="G357" s="7" t="n"/>
      <c r="H357" s="7" t="n"/>
      <c r="I357" s="7" t="n"/>
      <c r="J357" s="7" t="n"/>
      <c r="K357" s="7" t="n"/>
      <c r="L357" s="7" t="n"/>
      <c r="M357" s="7" t="n"/>
      <c r="N357" s="7" t="n"/>
      <c r="O357" s="7" t="n"/>
      <c r="P357" s="7" t="n"/>
      <c r="Q357" s="7" t="n"/>
      <c r="R357" s="8">
        <f>IF(COUNTA(A357:Q357)=0,"",IF(TRIM(A357&amp;"")="","Item required",IFERROR(IF(NOT(AND(COUNT(B357:C357,M357)=3,MIN(B357:C357,M357)&gt;=0,COUNT(N357:Q357)=COUNTA(N357:Q357),MIN(N357:Q357)&gt;=0)),"Enter nonnegative numbers for demand, days and stock",IF(NOT(OR(AND(D357="Entered",COUNT(E357)=1,E357&gt;=0,COUNTA(F357:G357)=0),AND(D357="Statistical",E357="",COUNT(F357:G357)=2,F357&gt;=0,G357&gt;=50,G357&lt;=99.9))),"Choose entered safety OR sigma and service (50-99.9%)",IF(NOT(OR(AND(H357="Entered",COUNT(I357)=1,I357&gt;=0,COUNTA(J357:L357)=0),AND(H357="EOQ",I357="",L357="",COUNT(J357:K357)=2,MIN(J357:K357)&gt;0),AND(H357="Review",COUNT(L357)=1,L357&gt;=0,COUNTA(I357:K357)=0))),"Choose one quantity basis; EOQ costs must be positive",IF(IF(H357="EOQ",IF(B357=0,TRUE,SQRT(2*(B357*365)*J357/K357)&gt;0),TRUE),"Ready","Calculated EOQ outside numeric range; rescale")))),"Check inputs / numeric range")))</f>
        <v/>
      </c>
      <c r="S357" s="8">
        <f>IF(R357&lt;&gt;"Ready","",IFERROR(IF(D357="Statistical",IF(G357=50,0,MAX(0,_xlfn.NORM.S.INV(G357/100))),""),""))</f>
        <v/>
      </c>
      <c r="T357" s="8">
        <f>IF(R357&lt;&gt;"Ready","",IFERROR(IF(D357="Entered",E357,S357*F357*SQRT(C357)),""))</f>
        <v/>
      </c>
      <c r="U357" s="8">
        <f>IF(R357&lt;&gt;"Ready","",IFERROR(B357*365,""))</f>
        <v/>
      </c>
      <c r="V357" s="8">
        <f>IF(R357&lt;&gt;"Ready","",IFERROR(IF(H357="Entered",I357,IF(H357="Review",B357*L357,IF(U357=0,0,SQRT(2*U357*J357/K357)))),""))</f>
        <v/>
      </c>
      <c r="W357" s="8">
        <f>IF(R357&lt;&gt;"Ready","",IFERROR(B357*C357+T357,""))</f>
        <v/>
      </c>
      <c r="X357" s="8">
        <f>IF(R357&lt;&gt;"Ready","",IFERROR(W357+V357,""))</f>
        <v/>
      </c>
      <c r="Y357" s="8">
        <f>IF(R357&lt;&gt;"Ready","",IFERROR(M357+N(N357)-N(O357),""))</f>
        <v/>
      </c>
      <c r="Z357" s="8">
        <f>IF(R357&lt;&gt;"Ready","",IFERROR(IF(OR(Y357&lt;=W357,Y357-W357&lt;=MIN(8.881784197001252E-16*MAX(ABS(Y357),ABS(W357)),1E-9)),"Yes","No"),""))</f>
        <v/>
      </c>
      <c r="AA357" s="8">
        <f>IF(R357&lt;&gt;"Ready","",IFERROR(IF(AND(Z357="Yes",NOT(OR(X357&lt;=Y357,X357-Y357&lt;=MIN(8.881784197001252E-16*MAX(ABS(X357),ABS(Y357)),1E-9)))),MAX(0,X357-Y357),0),""))</f>
        <v/>
      </c>
      <c r="AB357" s="8">
        <f>IF(R357&lt;&gt;"Ready","",IFERROR(IF(AA357&gt;0,IF(N(Q357)&gt;0,IF(ABS(AD357-ROUND(AD357,0))&lt;=MIN(8.881784197001252E-16*AD357,1E-9),ROUND(AD357,0),ROUNDUP(AD357,0))*Q357,MAX(AA357,N(P357))),0),""))</f>
        <v/>
      </c>
      <c r="AC357" s="8">
        <f>IF(R357&lt;&gt;"Ready","",IFERROR(Y357+AB357,""))</f>
        <v/>
      </c>
      <c r="AD357" s="8">
        <f>IF(R357&lt;&gt;"Ready","",IFERROR(IF(N(Q357)&gt;0,MAX(AA357,N(P357))/Q357,""),""))</f>
        <v/>
      </c>
    </row>
    <row r="358">
      <c r="A358" s="6" t="n"/>
      <c r="B358" s="7" t="n"/>
      <c r="C358" s="7" t="n"/>
      <c r="D358" s="7" t="n"/>
      <c r="E358" s="7" t="n"/>
      <c r="F358" s="7" t="n"/>
      <c r="G358" s="7" t="n"/>
      <c r="H358" s="7" t="n"/>
      <c r="I358" s="7" t="n"/>
      <c r="J358" s="7" t="n"/>
      <c r="K358" s="7" t="n"/>
      <c r="L358" s="7" t="n"/>
      <c r="M358" s="7" t="n"/>
      <c r="N358" s="7" t="n"/>
      <c r="O358" s="7" t="n"/>
      <c r="P358" s="7" t="n"/>
      <c r="Q358" s="7" t="n"/>
      <c r="R358" s="8">
        <f>IF(COUNTA(A358:Q358)=0,"",IF(TRIM(A358&amp;"")="","Item required",IFERROR(IF(NOT(AND(COUNT(B358:C358,M358)=3,MIN(B358:C358,M358)&gt;=0,COUNT(N358:Q358)=COUNTA(N358:Q358),MIN(N358:Q358)&gt;=0)),"Enter nonnegative numbers for demand, days and stock",IF(NOT(OR(AND(D358="Entered",COUNT(E358)=1,E358&gt;=0,COUNTA(F358:G358)=0),AND(D358="Statistical",E358="",COUNT(F358:G358)=2,F358&gt;=0,G358&gt;=50,G358&lt;=99.9))),"Choose entered safety OR sigma and service (50-99.9%)",IF(NOT(OR(AND(H358="Entered",COUNT(I358)=1,I358&gt;=0,COUNTA(J358:L358)=0),AND(H358="EOQ",I358="",L358="",COUNT(J358:K358)=2,MIN(J358:K358)&gt;0),AND(H358="Review",COUNT(L358)=1,L358&gt;=0,COUNTA(I358:K358)=0))),"Choose one quantity basis; EOQ costs must be positive",IF(IF(H358="EOQ",IF(B358=0,TRUE,SQRT(2*(B358*365)*J358/K358)&gt;0),TRUE),"Ready","Calculated EOQ outside numeric range; rescale")))),"Check inputs / numeric range")))</f>
        <v/>
      </c>
      <c r="S358" s="8">
        <f>IF(R358&lt;&gt;"Ready","",IFERROR(IF(D358="Statistical",IF(G358=50,0,MAX(0,_xlfn.NORM.S.INV(G358/100))),""),""))</f>
        <v/>
      </c>
      <c r="T358" s="8">
        <f>IF(R358&lt;&gt;"Ready","",IFERROR(IF(D358="Entered",E358,S358*F358*SQRT(C358)),""))</f>
        <v/>
      </c>
      <c r="U358" s="8">
        <f>IF(R358&lt;&gt;"Ready","",IFERROR(B358*365,""))</f>
        <v/>
      </c>
      <c r="V358" s="8">
        <f>IF(R358&lt;&gt;"Ready","",IFERROR(IF(H358="Entered",I358,IF(H358="Review",B358*L358,IF(U358=0,0,SQRT(2*U358*J358/K358)))),""))</f>
        <v/>
      </c>
      <c r="W358" s="8">
        <f>IF(R358&lt;&gt;"Ready","",IFERROR(B358*C358+T358,""))</f>
        <v/>
      </c>
      <c r="X358" s="8">
        <f>IF(R358&lt;&gt;"Ready","",IFERROR(W358+V358,""))</f>
        <v/>
      </c>
      <c r="Y358" s="8">
        <f>IF(R358&lt;&gt;"Ready","",IFERROR(M358+N(N358)-N(O358),""))</f>
        <v/>
      </c>
      <c r="Z358" s="8">
        <f>IF(R358&lt;&gt;"Ready","",IFERROR(IF(OR(Y358&lt;=W358,Y358-W358&lt;=MIN(8.881784197001252E-16*MAX(ABS(Y358),ABS(W358)),1E-9)),"Yes","No"),""))</f>
        <v/>
      </c>
      <c r="AA358" s="8">
        <f>IF(R358&lt;&gt;"Ready","",IFERROR(IF(AND(Z358="Yes",NOT(OR(X358&lt;=Y358,X358-Y358&lt;=MIN(8.881784197001252E-16*MAX(ABS(X358),ABS(Y358)),1E-9)))),MAX(0,X358-Y358),0),""))</f>
        <v/>
      </c>
      <c r="AB358" s="8">
        <f>IF(R358&lt;&gt;"Ready","",IFERROR(IF(AA358&gt;0,IF(N(Q358)&gt;0,IF(ABS(AD358-ROUND(AD358,0))&lt;=MIN(8.881784197001252E-16*AD358,1E-9),ROUND(AD358,0),ROUNDUP(AD358,0))*Q358,MAX(AA358,N(P358))),0),""))</f>
        <v/>
      </c>
      <c r="AC358" s="8">
        <f>IF(R358&lt;&gt;"Ready","",IFERROR(Y358+AB358,""))</f>
        <v/>
      </c>
      <c r="AD358" s="8">
        <f>IF(R358&lt;&gt;"Ready","",IFERROR(IF(N(Q358)&gt;0,MAX(AA358,N(P358))/Q358,""),""))</f>
        <v/>
      </c>
    </row>
    <row r="359">
      <c r="A359" s="6" t="n"/>
      <c r="B359" s="7" t="n"/>
      <c r="C359" s="7" t="n"/>
      <c r="D359" s="7" t="n"/>
      <c r="E359" s="7" t="n"/>
      <c r="F359" s="7" t="n"/>
      <c r="G359" s="7" t="n"/>
      <c r="H359" s="7" t="n"/>
      <c r="I359" s="7" t="n"/>
      <c r="J359" s="7" t="n"/>
      <c r="K359" s="7" t="n"/>
      <c r="L359" s="7" t="n"/>
      <c r="M359" s="7" t="n"/>
      <c r="N359" s="7" t="n"/>
      <c r="O359" s="7" t="n"/>
      <c r="P359" s="7" t="n"/>
      <c r="Q359" s="7" t="n"/>
      <c r="R359" s="8">
        <f>IF(COUNTA(A359:Q359)=0,"",IF(TRIM(A359&amp;"")="","Item required",IFERROR(IF(NOT(AND(COUNT(B359:C359,M359)=3,MIN(B359:C359,M359)&gt;=0,COUNT(N359:Q359)=COUNTA(N359:Q359),MIN(N359:Q359)&gt;=0)),"Enter nonnegative numbers for demand, days and stock",IF(NOT(OR(AND(D359="Entered",COUNT(E359)=1,E359&gt;=0,COUNTA(F359:G359)=0),AND(D359="Statistical",E359="",COUNT(F359:G359)=2,F359&gt;=0,G359&gt;=50,G359&lt;=99.9))),"Choose entered safety OR sigma and service (50-99.9%)",IF(NOT(OR(AND(H359="Entered",COUNT(I359)=1,I359&gt;=0,COUNTA(J359:L359)=0),AND(H359="EOQ",I359="",L359="",COUNT(J359:K359)=2,MIN(J359:K359)&gt;0),AND(H359="Review",COUNT(L359)=1,L359&gt;=0,COUNTA(I359:K359)=0))),"Choose one quantity basis; EOQ costs must be positive",IF(IF(H359="EOQ",IF(B359=0,TRUE,SQRT(2*(B359*365)*J359/K359)&gt;0),TRUE),"Ready","Calculated EOQ outside numeric range; rescale")))),"Check inputs / numeric range")))</f>
        <v/>
      </c>
      <c r="S359" s="8">
        <f>IF(R359&lt;&gt;"Ready","",IFERROR(IF(D359="Statistical",IF(G359=50,0,MAX(0,_xlfn.NORM.S.INV(G359/100))),""),""))</f>
        <v/>
      </c>
      <c r="T359" s="8">
        <f>IF(R359&lt;&gt;"Ready","",IFERROR(IF(D359="Entered",E359,S359*F359*SQRT(C359)),""))</f>
        <v/>
      </c>
      <c r="U359" s="8">
        <f>IF(R359&lt;&gt;"Ready","",IFERROR(B359*365,""))</f>
        <v/>
      </c>
      <c r="V359" s="8">
        <f>IF(R359&lt;&gt;"Ready","",IFERROR(IF(H359="Entered",I359,IF(H359="Review",B359*L359,IF(U359=0,0,SQRT(2*U359*J359/K359)))),""))</f>
        <v/>
      </c>
      <c r="W359" s="8">
        <f>IF(R359&lt;&gt;"Ready","",IFERROR(B359*C359+T359,""))</f>
        <v/>
      </c>
      <c r="X359" s="8">
        <f>IF(R359&lt;&gt;"Ready","",IFERROR(W359+V359,""))</f>
        <v/>
      </c>
      <c r="Y359" s="8">
        <f>IF(R359&lt;&gt;"Ready","",IFERROR(M359+N(N359)-N(O359),""))</f>
        <v/>
      </c>
      <c r="Z359" s="8">
        <f>IF(R359&lt;&gt;"Ready","",IFERROR(IF(OR(Y359&lt;=W359,Y359-W359&lt;=MIN(8.881784197001252E-16*MAX(ABS(Y359),ABS(W359)),1E-9)),"Yes","No"),""))</f>
        <v/>
      </c>
      <c r="AA359" s="8">
        <f>IF(R359&lt;&gt;"Ready","",IFERROR(IF(AND(Z359="Yes",NOT(OR(X359&lt;=Y359,X359-Y359&lt;=MIN(8.881784197001252E-16*MAX(ABS(X359),ABS(Y359)),1E-9)))),MAX(0,X359-Y359),0),""))</f>
        <v/>
      </c>
      <c r="AB359" s="8">
        <f>IF(R359&lt;&gt;"Ready","",IFERROR(IF(AA359&gt;0,IF(N(Q359)&gt;0,IF(ABS(AD359-ROUND(AD359,0))&lt;=MIN(8.881784197001252E-16*AD359,1E-9),ROUND(AD359,0),ROUNDUP(AD359,0))*Q359,MAX(AA359,N(P359))),0),""))</f>
        <v/>
      </c>
      <c r="AC359" s="8">
        <f>IF(R359&lt;&gt;"Ready","",IFERROR(Y359+AB359,""))</f>
        <v/>
      </c>
      <c r="AD359" s="8">
        <f>IF(R359&lt;&gt;"Ready","",IFERROR(IF(N(Q359)&gt;0,MAX(AA359,N(P359))/Q359,""),""))</f>
        <v/>
      </c>
    </row>
    <row r="360">
      <c r="A360" s="6" t="n"/>
      <c r="B360" s="7" t="n"/>
      <c r="C360" s="7" t="n"/>
      <c r="D360" s="7" t="n"/>
      <c r="E360" s="7" t="n"/>
      <c r="F360" s="7" t="n"/>
      <c r="G360" s="7" t="n"/>
      <c r="H360" s="7" t="n"/>
      <c r="I360" s="7" t="n"/>
      <c r="J360" s="7" t="n"/>
      <c r="K360" s="7" t="n"/>
      <c r="L360" s="7" t="n"/>
      <c r="M360" s="7" t="n"/>
      <c r="N360" s="7" t="n"/>
      <c r="O360" s="7" t="n"/>
      <c r="P360" s="7" t="n"/>
      <c r="Q360" s="7" t="n"/>
      <c r="R360" s="8">
        <f>IF(COUNTA(A360:Q360)=0,"",IF(TRIM(A360&amp;"")="","Item required",IFERROR(IF(NOT(AND(COUNT(B360:C360,M360)=3,MIN(B360:C360,M360)&gt;=0,COUNT(N360:Q360)=COUNTA(N360:Q360),MIN(N360:Q360)&gt;=0)),"Enter nonnegative numbers for demand, days and stock",IF(NOT(OR(AND(D360="Entered",COUNT(E360)=1,E360&gt;=0,COUNTA(F360:G360)=0),AND(D360="Statistical",E360="",COUNT(F360:G360)=2,F360&gt;=0,G360&gt;=50,G360&lt;=99.9))),"Choose entered safety OR sigma and service (50-99.9%)",IF(NOT(OR(AND(H360="Entered",COUNT(I360)=1,I360&gt;=0,COUNTA(J360:L360)=0),AND(H360="EOQ",I360="",L360="",COUNT(J360:K360)=2,MIN(J360:K360)&gt;0),AND(H360="Review",COUNT(L360)=1,L360&gt;=0,COUNTA(I360:K360)=0))),"Choose one quantity basis; EOQ costs must be positive",IF(IF(H360="EOQ",IF(B360=0,TRUE,SQRT(2*(B360*365)*J360/K360)&gt;0),TRUE),"Ready","Calculated EOQ outside numeric range; rescale")))),"Check inputs / numeric range")))</f>
        <v/>
      </c>
      <c r="S360" s="8">
        <f>IF(R360&lt;&gt;"Ready","",IFERROR(IF(D360="Statistical",IF(G360=50,0,MAX(0,_xlfn.NORM.S.INV(G360/100))),""),""))</f>
        <v/>
      </c>
      <c r="T360" s="8">
        <f>IF(R360&lt;&gt;"Ready","",IFERROR(IF(D360="Entered",E360,S360*F360*SQRT(C360)),""))</f>
        <v/>
      </c>
      <c r="U360" s="8">
        <f>IF(R360&lt;&gt;"Ready","",IFERROR(B360*365,""))</f>
        <v/>
      </c>
      <c r="V360" s="8">
        <f>IF(R360&lt;&gt;"Ready","",IFERROR(IF(H360="Entered",I360,IF(H360="Review",B360*L360,IF(U360=0,0,SQRT(2*U360*J360/K360)))),""))</f>
        <v/>
      </c>
      <c r="W360" s="8">
        <f>IF(R360&lt;&gt;"Ready","",IFERROR(B360*C360+T360,""))</f>
        <v/>
      </c>
      <c r="X360" s="8">
        <f>IF(R360&lt;&gt;"Ready","",IFERROR(W360+V360,""))</f>
        <v/>
      </c>
      <c r="Y360" s="8">
        <f>IF(R360&lt;&gt;"Ready","",IFERROR(M360+N(N360)-N(O360),""))</f>
        <v/>
      </c>
      <c r="Z360" s="8">
        <f>IF(R360&lt;&gt;"Ready","",IFERROR(IF(OR(Y360&lt;=W360,Y360-W360&lt;=MIN(8.881784197001252E-16*MAX(ABS(Y360),ABS(W360)),1E-9)),"Yes","No"),""))</f>
        <v/>
      </c>
      <c r="AA360" s="8">
        <f>IF(R360&lt;&gt;"Ready","",IFERROR(IF(AND(Z360="Yes",NOT(OR(X360&lt;=Y360,X360-Y360&lt;=MIN(8.881784197001252E-16*MAX(ABS(X360),ABS(Y360)),1E-9)))),MAX(0,X360-Y360),0),""))</f>
        <v/>
      </c>
      <c r="AB360" s="8">
        <f>IF(R360&lt;&gt;"Ready","",IFERROR(IF(AA360&gt;0,IF(N(Q360)&gt;0,IF(ABS(AD360-ROUND(AD360,0))&lt;=MIN(8.881784197001252E-16*AD360,1E-9),ROUND(AD360,0),ROUNDUP(AD360,0))*Q360,MAX(AA360,N(P360))),0),""))</f>
        <v/>
      </c>
      <c r="AC360" s="8">
        <f>IF(R360&lt;&gt;"Ready","",IFERROR(Y360+AB360,""))</f>
        <v/>
      </c>
      <c r="AD360" s="8">
        <f>IF(R360&lt;&gt;"Ready","",IFERROR(IF(N(Q360)&gt;0,MAX(AA360,N(P360))/Q360,""),""))</f>
        <v/>
      </c>
    </row>
    <row r="361">
      <c r="A361" s="6" t="n"/>
      <c r="B361" s="7" t="n"/>
      <c r="C361" s="7" t="n"/>
      <c r="D361" s="7" t="n"/>
      <c r="E361" s="7" t="n"/>
      <c r="F361" s="7" t="n"/>
      <c r="G361" s="7" t="n"/>
      <c r="H361" s="7" t="n"/>
      <c r="I361" s="7" t="n"/>
      <c r="J361" s="7" t="n"/>
      <c r="K361" s="7" t="n"/>
      <c r="L361" s="7" t="n"/>
      <c r="M361" s="7" t="n"/>
      <c r="N361" s="7" t="n"/>
      <c r="O361" s="7" t="n"/>
      <c r="P361" s="7" t="n"/>
      <c r="Q361" s="7" t="n"/>
      <c r="R361" s="8">
        <f>IF(COUNTA(A361:Q361)=0,"",IF(TRIM(A361&amp;"")="","Item required",IFERROR(IF(NOT(AND(COUNT(B361:C361,M361)=3,MIN(B361:C361,M361)&gt;=0,COUNT(N361:Q361)=COUNTA(N361:Q361),MIN(N361:Q361)&gt;=0)),"Enter nonnegative numbers for demand, days and stock",IF(NOT(OR(AND(D361="Entered",COUNT(E361)=1,E361&gt;=0,COUNTA(F361:G361)=0),AND(D361="Statistical",E361="",COUNT(F361:G361)=2,F361&gt;=0,G361&gt;=50,G361&lt;=99.9))),"Choose entered safety OR sigma and service (50-99.9%)",IF(NOT(OR(AND(H361="Entered",COUNT(I361)=1,I361&gt;=0,COUNTA(J361:L361)=0),AND(H361="EOQ",I361="",L361="",COUNT(J361:K361)=2,MIN(J361:K361)&gt;0),AND(H361="Review",COUNT(L361)=1,L361&gt;=0,COUNTA(I361:K361)=0))),"Choose one quantity basis; EOQ costs must be positive",IF(IF(H361="EOQ",IF(B361=0,TRUE,SQRT(2*(B361*365)*J361/K361)&gt;0),TRUE),"Ready","Calculated EOQ outside numeric range; rescale")))),"Check inputs / numeric range")))</f>
        <v/>
      </c>
      <c r="S361" s="8">
        <f>IF(R361&lt;&gt;"Ready","",IFERROR(IF(D361="Statistical",IF(G361=50,0,MAX(0,_xlfn.NORM.S.INV(G361/100))),""),""))</f>
        <v/>
      </c>
      <c r="T361" s="8">
        <f>IF(R361&lt;&gt;"Ready","",IFERROR(IF(D361="Entered",E361,S361*F361*SQRT(C361)),""))</f>
        <v/>
      </c>
      <c r="U361" s="8">
        <f>IF(R361&lt;&gt;"Ready","",IFERROR(B361*365,""))</f>
        <v/>
      </c>
      <c r="V361" s="8">
        <f>IF(R361&lt;&gt;"Ready","",IFERROR(IF(H361="Entered",I361,IF(H361="Review",B361*L361,IF(U361=0,0,SQRT(2*U361*J361/K361)))),""))</f>
        <v/>
      </c>
      <c r="W361" s="8">
        <f>IF(R361&lt;&gt;"Ready","",IFERROR(B361*C361+T361,""))</f>
        <v/>
      </c>
      <c r="X361" s="8">
        <f>IF(R361&lt;&gt;"Ready","",IFERROR(W361+V361,""))</f>
        <v/>
      </c>
      <c r="Y361" s="8">
        <f>IF(R361&lt;&gt;"Ready","",IFERROR(M361+N(N361)-N(O361),""))</f>
        <v/>
      </c>
      <c r="Z361" s="8">
        <f>IF(R361&lt;&gt;"Ready","",IFERROR(IF(OR(Y361&lt;=W361,Y361-W361&lt;=MIN(8.881784197001252E-16*MAX(ABS(Y361),ABS(W361)),1E-9)),"Yes","No"),""))</f>
        <v/>
      </c>
      <c r="AA361" s="8">
        <f>IF(R361&lt;&gt;"Ready","",IFERROR(IF(AND(Z361="Yes",NOT(OR(X361&lt;=Y361,X361-Y361&lt;=MIN(8.881784197001252E-16*MAX(ABS(X361),ABS(Y361)),1E-9)))),MAX(0,X361-Y361),0),""))</f>
        <v/>
      </c>
      <c r="AB361" s="8">
        <f>IF(R361&lt;&gt;"Ready","",IFERROR(IF(AA361&gt;0,IF(N(Q361)&gt;0,IF(ABS(AD361-ROUND(AD361,0))&lt;=MIN(8.881784197001252E-16*AD361,1E-9),ROUND(AD361,0),ROUNDUP(AD361,0))*Q361,MAX(AA361,N(P361))),0),""))</f>
        <v/>
      </c>
      <c r="AC361" s="8">
        <f>IF(R361&lt;&gt;"Ready","",IFERROR(Y361+AB361,""))</f>
        <v/>
      </c>
      <c r="AD361" s="8">
        <f>IF(R361&lt;&gt;"Ready","",IFERROR(IF(N(Q361)&gt;0,MAX(AA361,N(P361))/Q361,""),""))</f>
        <v/>
      </c>
    </row>
    <row r="362">
      <c r="A362" s="6" t="n"/>
      <c r="B362" s="7" t="n"/>
      <c r="C362" s="7" t="n"/>
      <c r="D362" s="7" t="n"/>
      <c r="E362" s="7" t="n"/>
      <c r="F362" s="7" t="n"/>
      <c r="G362" s="7" t="n"/>
      <c r="H362" s="7" t="n"/>
      <c r="I362" s="7" t="n"/>
      <c r="J362" s="7" t="n"/>
      <c r="K362" s="7" t="n"/>
      <c r="L362" s="7" t="n"/>
      <c r="M362" s="7" t="n"/>
      <c r="N362" s="7" t="n"/>
      <c r="O362" s="7" t="n"/>
      <c r="P362" s="7" t="n"/>
      <c r="Q362" s="7" t="n"/>
      <c r="R362" s="8">
        <f>IF(COUNTA(A362:Q362)=0,"",IF(TRIM(A362&amp;"")="","Item required",IFERROR(IF(NOT(AND(COUNT(B362:C362,M362)=3,MIN(B362:C362,M362)&gt;=0,COUNT(N362:Q362)=COUNTA(N362:Q362),MIN(N362:Q362)&gt;=0)),"Enter nonnegative numbers for demand, days and stock",IF(NOT(OR(AND(D362="Entered",COUNT(E362)=1,E362&gt;=0,COUNTA(F362:G362)=0),AND(D362="Statistical",E362="",COUNT(F362:G362)=2,F362&gt;=0,G362&gt;=50,G362&lt;=99.9))),"Choose entered safety OR sigma and service (50-99.9%)",IF(NOT(OR(AND(H362="Entered",COUNT(I362)=1,I362&gt;=0,COUNTA(J362:L362)=0),AND(H362="EOQ",I362="",L362="",COUNT(J362:K362)=2,MIN(J362:K362)&gt;0),AND(H362="Review",COUNT(L362)=1,L362&gt;=0,COUNTA(I362:K362)=0))),"Choose one quantity basis; EOQ costs must be positive",IF(IF(H362="EOQ",IF(B362=0,TRUE,SQRT(2*(B362*365)*J362/K362)&gt;0),TRUE),"Ready","Calculated EOQ outside numeric range; rescale")))),"Check inputs / numeric range")))</f>
        <v/>
      </c>
      <c r="S362" s="8">
        <f>IF(R362&lt;&gt;"Ready","",IFERROR(IF(D362="Statistical",IF(G362=50,0,MAX(0,_xlfn.NORM.S.INV(G362/100))),""),""))</f>
        <v/>
      </c>
      <c r="T362" s="8">
        <f>IF(R362&lt;&gt;"Ready","",IFERROR(IF(D362="Entered",E362,S362*F362*SQRT(C362)),""))</f>
        <v/>
      </c>
      <c r="U362" s="8">
        <f>IF(R362&lt;&gt;"Ready","",IFERROR(B362*365,""))</f>
        <v/>
      </c>
      <c r="V362" s="8">
        <f>IF(R362&lt;&gt;"Ready","",IFERROR(IF(H362="Entered",I362,IF(H362="Review",B362*L362,IF(U362=0,0,SQRT(2*U362*J362/K362)))),""))</f>
        <v/>
      </c>
      <c r="W362" s="8">
        <f>IF(R362&lt;&gt;"Ready","",IFERROR(B362*C362+T362,""))</f>
        <v/>
      </c>
      <c r="X362" s="8">
        <f>IF(R362&lt;&gt;"Ready","",IFERROR(W362+V362,""))</f>
        <v/>
      </c>
      <c r="Y362" s="8">
        <f>IF(R362&lt;&gt;"Ready","",IFERROR(M362+N(N362)-N(O362),""))</f>
        <v/>
      </c>
      <c r="Z362" s="8">
        <f>IF(R362&lt;&gt;"Ready","",IFERROR(IF(OR(Y362&lt;=W362,Y362-W362&lt;=MIN(8.881784197001252E-16*MAX(ABS(Y362),ABS(W362)),1E-9)),"Yes","No"),""))</f>
        <v/>
      </c>
      <c r="AA362" s="8">
        <f>IF(R362&lt;&gt;"Ready","",IFERROR(IF(AND(Z362="Yes",NOT(OR(X362&lt;=Y362,X362-Y362&lt;=MIN(8.881784197001252E-16*MAX(ABS(X362),ABS(Y362)),1E-9)))),MAX(0,X362-Y362),0),""))</f>
        <v/>
      </c>
      <c r="AB362" s="8">
        <f>IF(R362&lt;&gt;"Ready","",IFERROR(IF(AA362&gt;0,IF(N(Q362)&gt;0,IF(ABS(AD362-ROUND(AD362,0))&lt;=MIN(8.881784197001252E-16*AD362,1E-9),ROUND(AD362,0),ROUNDUP(AD362,0))*Q362,MAX(AA362,N(P362))),0),""))</f>
        <v/>
      </c>
      <c r="AC362" s="8">
        <f>IF(R362&lt;&gt;"Ready","",IFERROR(Y362+AB362,""))</f>
        <v/>
      </c>
      <c r="AD362" s="8">
        <f>IF(R362&lt;&gt;"Ready","",IFERROR(IF(N(Q362)&gt;0,MAX(AA362,N(P362))/Q362,""),""))</f>
        <v/>
      </c>
    </row>
    <row r="363">
      <c r="A363" s="6" t="n"/>
      <c r="B363" s="7" t="n"/>
      <c r="C363" s="7" t="n"/>
      <c r="D363" s="7" t="n"/>
      <c r="E363" s="7" t="n"/>
      <c r="F363" s="7" t="n"/>
      <c r="G363" s="7" t="n"/>
      <c r="H363" s="7" t="n"/>
      <c r="I363" s="7" t="n"/>
      <c r="J363" s="7" t="n"/>
      <c r="K363" s="7" t="n"/>
      <c r="L363" s="7" t="n"/>
      <c r="M363" s="7" t="n"/>
      <c r="N363" s="7" t="n"/>
      <c r="O363" s="7" t="n"/>
      <c r="P363" s="7" t="n"/>
      <c r="Q363" s="7" t="n"/>
      <c r="R363" s="8">
        <f>IF(COUNTA(A363:Q363)=0,"",IF(TRIM(A363&amp;"")="","Item required",IFERROR(IF(NOT(AND(COUNT(B363:C363,M363)=3,MIN(B363:C363,M363)&gt;=0,COUNT(N363:Q363)=COUNTA(N363:Q363),MIN(N363:Q363)&gt;=0)),"Enter nonnegative numbers for demand, days and stock",IF(NOT(OR(AND(D363="Entered",COUNT(E363)=1,E363&gt;=0,COUNTA(F363:G363)=0),AND(D363="Statistical",E363="",COUNT(F363:G363)=2,F363&gt;=0,G363&gt;=50,G363&lt;=99.9))),"Choose entered safety OR sigma and service (50-99.9%)",IF(NOT(OR(AND(H363="Entered",COUNT(I363)=1,I363&gt;=0,COUNTA(J363:L363)=0),AND(H363="EOQ",I363="",L363="",COUNT(J363:K363)=2,MIN(J363:K363)&gt;0),AND(H363="Review",COUNT(L363)=1,L363&gt;=0,COUNTA(I363:K363)=0))),"Choose one quantity basis; EOQ costs must be positive",IF(IF(H363="EOQ",IF(B363=0,TRUE,SQRT(2*(B363*365)*J363/K363)&gt;0),TRUE),"Ready","Calculated EOQ outside numeric range; rescale")))),"Check inputs / numeric range")))</f>
        <v/>
      </c>
      <c r="S363" s="8">
        <f>IF(R363&lt;&gt;"Ready","",IFERROR(IF(D363="Statistical",IF(G363=50,0,MAX(0,_xlfn.NORM.S.INV(G363/100))),""),""))</f>
        <v/>
      </c>
      <c r="T363" s="8">
        <f>IF(R363&lt;&gt;"Ready","",IFERROR(IF(D363="Entered",E363,S363*F363*SQRT(C363)),""))</f>
        <v/>
      </c>
      <c r="U363" s="8">
        <f>IF(R363&lt;&gt;"Ready","",IFERROR(B363*365,""))</f>
        <v/>
      </c>
      <c r="V363" s="8">
        <f>IF(R363&lt;&gt;"Ready","",IFERROR(IF(H363="Entered",I363,IF(H363="Review",B363*L363,IF(U363=0,0,SQRT(2*U363*J363/K363)))),""))</f>
        <v/>
      </c>
      <c r="W363" s="8">
        <f>IF(R363&lt;&gt;"Ready","",IFERROR(B363*C363+T363,""))</f>
        <v/>
      </c>
      <c r="X363" s="8">
        <f>IF(R363&lt;&gt;"Ready","",IFERROR(W363+V363,""))</f>
        <v/>
      </c>
      <c r="Y363" s="8">
        <f>IF(R363&lt;&gt;"Ready","",IFERROR(M363+N(N363)-N(O363),""))</f>
        <v/>
      </c>
      <c r="Z363" s="8">
        <f>IF(R363&lt;&gt;"Ready","",IFERROR(IF(OR(Y363&lt;=W363,Y363-W363&lt;=MIN(8.881784197001252E-16*MAX(ABS(Y363),ABS(W363)),1E-9)),"Yes","No"),""))</f>
        <v/>
      </c>
      <c r="AA363" s="8">
        <f>IF(R363&lt;&gt;"Ready","",IFERROR(IF(AND(Z363="Yes",NOT(OR(X363&lt;=Y363,X363-Y363&lt;=MIN(8.881784197001252E-16*MAX(ABS(X363),ABS(Y363)),1E-9)))),MAX(0,X363-Y363),0),""))</f>
        <v/>
      </c>
      <c r="AB363" s="8">
        <f>IF(R363&lt;&gt;"Ready","",IFERROR(IF(AA363&gt;0,IF(N(Q363)&gt;0,IF(ABS(AD363-ROUND(AD363,0))&lt;=MIN(8.881784197001252E-16*AD363,1E-9),ROUND(AD363,0),ROUNDUP(AD363,0))*Q363,MAX(AA363,N(P363))),0),""))</f>
        <v/>
      </c>
      <c r="AC363" s="8">
        <f>IF(R363&lt;&gt;"Ready","",IFERROR(Y363+AB363,""))</f>
        <v/>
      </c>
      <c r="AD363" s="8">
        <f>IF(R363&lt;&gt;"Ready","",IFERROR(IF(N(Q363)&gt;0,MAX(AA363,N(P363))/Q363,""),""))</f>
        <v/>
      </c>
    </row>
    <row r="364">
      <c r="A364" s="6" t="n"/>
      <c r="B364" s="7" t="n"/>
      <c r="C364" s="7" t="n"/>
      <c r="D364" s="7" t="n"/>
      <c r="E364" s="7" t="n"/>
      <c r="F364" s="7" t="n"/>
      <c r="G364" s="7" t="n"/>
      <c r="H364" s="7" t="n"/>
      <c r="I364" s="7" t="n"/>
      <c r="J364" s="7" t="n"/>
      <c r="K364" s="7" t="n"/>
      <c r="L364" s="7" t="n"/>
      <c r="M364" s="7" t="n"/>
      <c r="N364" s="7" t="n"/>
      <c r="O364" s="7" t="n"/>
      <c r="P364" s="7" t="n"/>
      <c r="Q364" s="7" t="n"/>
      <c r="R364" s="8">
        <f>IF(COUNTA(A364:Q364)=0,"",IF(TRIM(A364&amp;"")="","Item required",IFERROR(IF(NOT(AND(COUNT(B364:C364,M364)=3,MIN(B364:C364,M364)&gt;=0,COUNT(N364:Q364)=COUNTA(N364:Q364),MIN(N364:Q364)&gt;=0)),"Enter nonnegative numbers for demand, days and stock",IF(NOT(OR(AND(D364="Entered",COUNT(E364)=1,E364&gt;=0,COUNTA(F364:G364)=0),AND(D364="Statistical",E364="",COUNT(F364:G364)=2,F364&gt;=0,G364&gt;=50,G364&lt;=99.9))),"Choose entered safety OR sigma and service (50-99.9%)",IF(NOT(OR(AND(H364="Entered",COUNT(I364)=1,I364&gt;=0,COUNTA(J364:L364)=0),AND(H364="EOQ",I364="",L364="",COUNT(J364:K364)=2,MIN(J364:K364)&gt;0),AND(H364="Review",COUNT(L364)=1,L364&gt;=0,COUNTA(I364:K364)=0))),"Choose one quantity basis; EOQ costs must be positive",IF(IF(H364="EOQ",IF(B364=0,TRUE,SQRT(2*(B364*365)*J364/K364)&gt;0),TRUE),"Ready","Calculated EOQ outside numeric range; rescale")))),"Check inputs / numeric range")))</f>
        <v/>
      </c>
      <c r="S364" s="8">
        <f>IF(R364&lt;&gt;"Ready","",IFERROR(IF(D364="Statistical",IF(G364=50,0,MAX(0,_xlfn.NORM.S.INV(G364/100))),""),""))</f>
        <v/>
      </c>
      <c r="T364" s="8">
        <f>IF(R364&lt;&gt;"Ready","",IFERROR(IF(D364="Entered",E364,S364*F364*SQRT(C364)),""))</f>
        <v/>
      </c>
      <c r="U364" s="8">
        <f>IF(R364&lt;&gt;"Ready","",IFERROR(B364*365,""))</f>
        <v/>
      </c>
      <c r="V364" s="8">
        <f>IF(R364&lt;&gt;"Ready","",IFERROR(IF(H364="Entered",I364,IF(H364="Review",B364*L364,IF(U364=0,0,SQRT(2*U364*J364/K364)))),""))</f>
        <v/>
      </c>
      <c r="W364" s="8">
        <f>IF(R364&lt;&gt;"Ready","",IFERROR(B364*C364+T364,""))</f>
        <v/>
      </c>
      <c r="X364" s="8">
        <f>IF(R364&lt;&gt;"Ready","",IFERROR(W364+V364,""))</f>
        <v/>
      </c>
      <c r="Y364" s="8">
        <f>IF(R364&lt;&gt;"Ready","",IFERROR(M364+N(N364)-N(O364),""))</f>
        <v/>
      </c>
      <c r="Z364" s="8">
        <f>IF(R364&lt;&gt;"Ready","",IFERROR(IF(OR(Y364&lt;=W364,Y364-W364&lt;=MIN(8.881784197001252E-16*MAX(ABS(Y364),ABS(W364)),1E-9)),"Yes","No"),""))</f>
        <v/>
      </c>
      <c r="AA364" s="8">
        <f>IF(R364&lt;&gt;"Ready","",IFERROR(IF(AND(Z364="Yes",NOT(OR(X364&lt;=Y364,X364-Y364&lt;=MIN(8.881784197001252E-16*MAX(ABS(X364),ABS(Y364)),1E-9)))),MAX(0,X364-Y364),0),""))</f>
        <v/>
      </c>
      <c r="AB364" s="8">
        <f>IF(R364&lt;&gt;"Ready","",IFERROR(IF(AA364&gt;0,IF(N(Q364)&gt;0,IF(ABS(AD364-ROUND(AD364,0))&lt;=MIN(8.881784197001252E-16*AD364,1E-9),ROUND(AD364,0),ROUNDUP(AD364,0))*Q364,MAX(AA364,N(P364))),0),""))</f>
        <v/>
      </c>
      <c r="AC364" s="8">
        <f>IF(R364&lt;&gt;"Ready","",IFERROR(Y364+AB364,""))</f>
        <v/>
      </c>
      <c r="AD364" s="8">
        <f>IF(R364&lt;&gt;"Ready","",IFERROR(IF(N(Q364)&gt;0,MAX(AA364,N(P364))/Q364,""),""))</f>
        <v/>
      </c>
    </row>
    <row r="365">
      <c r="A365" s="6" t="n"/>
      <c r="B365" s="7" t="n"/>
      <c r="C365" s="7" t="n"/>
      <c r="D365" s="7" t="n"/>
      <c r="E365" s="7" t="n"/>
      <c r="F365" s="7" t="n"/>
      <c r="G365" s="7" t="n"/>
      <c r="H365" s="7" t="n"/>
      <c r="I365" s="7" t="n"/>
      <c r="J365" s="7" t="n"/>
      <c r="K365" s="7" t="n"/>
      <c r="L365" s="7" t="n"/>
      <c r="M365" s="7" t="n"/>
      <c r="N365" s="7" t="n"/>
      <c r="O365" s="7" t="n"/>
      <c r="P365" s="7" t="n"/>
      <c r="Q365" s="7" t="n"/>
      <c r="R365" s="8">
        <f>IF(COUNTA(A365:Q365)=0,"",IF(TRIM(A365&amp;"")="","Item required",IFERROR(IF(NOT(AND(COUNT(B365:C365,M365)=3,MIN(B365:C365,M365)&gt;=0,COUNT(N365:Q365)=COUNTA(N365:Q365),MIN(N365:Q365)&gt;=0)),"Enter nonnegative numbers for demand, days and stock",IF(NOT(OR(AND(D365="Entered",COUNT(E365)=1,E365&gt;=0,COUNTA(F365:G365)=0),AND(D365="Statistical",E365="",COUNT(F365:G365)=2,F365&gt;=0,G365&gt;=50,G365&lt;=99.9))),"Choose entered safety OR sigma and service (50-99.9%)",IF(NOT(OR(AND(H365="Entered",COUNT(I365)=1,I365&gt;=0,COUNTA(J365:L365)=0),AND(H365="EOQ",I365="",L365="",COUNT(J365:K365)=2,MIN(J365:K365)&gt;0),AND(H365="Review",COUNT(L365)=1,L365&gt;=0,COUNTA(I365:K365)=0))),"Choose one quantity basis; EOQ costs must be positive",IF(IF(H365="EOQ",IF(B365=0,TRUE,SQRT(2*(B365*365)*J365/K365)&gt;0),TRUE),"Ready","Calculated EOQ outside numeric range; rescale")))),"Check inputs / numeric range")))</f>
        <v/>
      </c>
      <c r="S365" s="8">
        <f>IF(R365&lt;&gt;"Ready","",IFERROR(IF(D365="Statistical",IF(G365=50,0,MAX(0,_xlfn.NORM.S.INV(G365/100))),""),""))</f>
        <v/>
      </c>
      <c r="T365" s="8">
        <f>IF(R365&lt;&gt;"Ready","",IFERROR(IF(D365="Entered",E365,S365*F365*SQRT(C365)),""))</f>
        <v/>
      </c>
      <c r="U365" s="8">
        <f>IF(R365&lt;&gt;"Ready","",IFERROR(B365*365,""))</f>
        <v/>
      </c>
      <c r="V365" s="8">
        <f>IF(R365&lt;&gt;"Ready","",IFERROR(IF(H365="Entered",I365,IF(H365="Review",B365*L365,IF(U365=0,0,SQRT(2*U365*J365/K365)))),""))</f>
        <v/>
      </c>
      <c r="W365" s="8">
        <f>IF(R365&lt;&gt;"Ready","",IFERROR(B365*C365+T365,""))</f>
        <v/>
      </c>
      <c r="X365" s="8">
        <f>IF(R365&lt;&gt;"Ready","",IFERROR(W365+V365,""))</f>
        <v/>
      </c>
      <c r="Y365" s="8">
        <f>IF(R365&lt;&gt;"Ready","",IFERROR(M365+N(N365)-N(O365),""))</f>
        <v/>
      </c>
      <c r="Z365" s="8">
        <f>IF(R365&lt;&gt;"Ready","",IFERROR(IF(OR(Y365&lt;=W365,Y365-W365&lt;=MIN(8.881784197001252E-16*MAX(ABS(Y365),ABS(W365)),1E-9)),"Yes","No"),""))</f>
        <v/>
      </c>
      <c r="AA365" s="8">
        <f>IF(R365&lt;&gt;"Ready","",IFERROR(IF(AND(Z365="Yes",NOT(OR(X365&lt;=Y365,X365-Y365&lt;=MIN(8.881784197001252E-16*MAX(ABS(X365),ABS(Y365)),1E-9)))),MAX(0,X365-Y365),0),""))</f>
        <v/>
      </c>
      <c r="AB365" s="8">
        <f>IF(R365&lt;&gt;"Ready","",IFERROR(IF(AA365&gt;0,IF(N(Q365)&gt;0,IF(ABS(AD365-ROUND(AD365,0))&lt;=MIN(8.881784197001252E-16*AD365,1E-9),ROUND(AD365,0),ROUNDUP(AD365,0))*Q365,MAX(AA365,N(P365))),0),""))</f>
        <v/>
      </c>
      <c r="AC365" s="8">
        <f>IF(R365&lt;&gt;"Ready","",IFERROR(Y365+AB365,""))</f>
        <v/>
      </c>
      <c r="AD365" s="8">
        <f>IF(R365&lt;&gt;"Ready","",IFERROR(IF(N(Q365)&gt;0,MAX(AA365,N(P365))/Q365,""),""))</f>
        <v/>
      </c>
    </row>
    <row r="366">
      <c r="A366" s="6" t="n"/>
      <c r="B366" s="7" t="n"/>
      <c r="C366" s="7" t="n"/>
      <c r="D366" s="7" t="n"/>
      <c r="E366" s="7" t="n"/>
      <c r="F366" s="7" t="n"/>
      <c r="G366" s="7" t="n"/>
      <c r="H366" s="7" t="n"/>
      <c r="I366" s="7" t="n"/>
      <c r="J366" s="7" t="n"/>
      <c r="K366" s="7" t="n"/>
      <c r="L366" s="7" t="n"/>
      <c r="M366" s="7" t="n"/>
      <c r="N366" s="7" t="n"/>
      <c r="O366" s="7" t="n"/>
      <c r="P366" s="7" t="n"/>
      <c r="Q366" s="7" t="n"/>
      <c r="R366" s="8">
        <f>IF(COUNTA(A366:Q366)=0,"",IF(TRIM(A366&amp;"")="","Item required",IFERROR(IF(NOT(AND(COUNT(B366:C366,M366)=3,MIN(B366:C366,M366)&gt;=0,COUNT(N366:Q366)=COUNTA(N366:Q366),MIN(N366:Q366)&gt;=0)),"Enter nonnegative numbers for demand, days and stock",IF(NOT(OR(AND(D366="Entered",COUNT(E366)=1,E366&gt;=0,COUNTA(F366:G366)=0),AND(D366="Statistical",E366="",COUNT(F366:G366)=2,F366&gt;=0,G366&gt;=50,G366&lt;=99.9))),"Choose entered safety OR sigma and service (50-99.9%)",IF(NOT(OR(AND(H366="Entered",COUNT(I366)=1,I366&gt;=0,COUNTA(J366:L366)=0),AND(H366="EOQ",I366="",L366="",COUNT(J366:K366)=2,MIN(J366:K366)&gt;0),AND(H366="Review",COUNT(L366)=1,L366&gt;=0,COUNTA(I366:K366)=0))),"Choose one quantity basis; EOQ costs must be positive",IF(IF(H366="EOQ",IF(B366=0,TRUE,SQRT(2*(B366*365)*J366/K366)&gt;0),TRUE),"Ready","Calculated EOQ outside numeric range; rescale")))),"Check inputs / numeric range")))</f>
        <v/>
      </c>
      <c r="S366" s="8">
        <f>IF(R366&lt;&gt;"Ready","",IFERROR(IF(D366="Statistical",IF(G366=50,0,MAX(0,_xlfn.NORM.S.INV(G366/100))),""),""))</f>
        <v/>
      </c>
      <c r="T366" s="8">
        <f>IF(R366&lt;&gt;"Ready","",IFERROR(IF(D366="Entered",E366,S366*F366*SQRT(C366)),""))</f>
        <v/>
      </c>
      <c r="U366" s="8">
        <f>IF(R366&lt;&gt;"Ready","",IFERROR(B366*365,""))</f>
        <v/>
      </c>
      <c r="V366" s="8">
        <f>IF(R366&lt;&gt;"Ready","",IFERROR(IF(H366="Entered",I366,IF(H366="Review",B366*L366,IF(U366=0,0,SQRT(2*U366*J366/K366)))),""))</f>
        <v/>
      </c>
      <c r="W366" s="8">
        <f>IF(R366&lt;&gt;"Ready","",IFERROR(B366*C366+T366,""))</f>
        <v/>
      </c>
      <c r="X366" s="8">
        <f>IF(R366&lt;&gt;"Ready","",IFERROR(W366+V366,""))</f>
        <v/>
      </c>
      <c r="Y366" s="8">
        <f>IF(R366&lt;&gt;"Ready","",IFERROR(M366+N(N366)-N(O366),""))</f>
        <v/>
      </c>
      <c r="Z366" s="8">
        <f>IF(R366&lt;&gt;"Ready","",IFERROR(IF(OR(Y366&lt;=W366,Y366-W366&lt;=MIN(8.881784197001252E-16*MAX(ABS(Y366),ABS(W366)),1E-9)),"Yes","No"),""))</f>
        <v/>
      </c>
      <c r="AA366" s="8">
        <f>IF(R366&lt;&gt;"Ready","",IFERROR(IF(AND(Z366="Yes",NOT(OR(X366&lt;=Y366,X366-Y366&lt;=MIN(8.881784197001252E-16*MAX(ABS(X366),ABS(Y366)),1E-9)))),MAX(0,X366-Y366),0),""))</f>
        <v/>
      </c>
      <c r="AB366" s="8">
        <f>IF(R366&lt;&gt;"Ready","",IFERROR(IF(AA366&gt;0,IF(N(Q366)&gt;0,IF(ABS(AD366-ROUND(AD366,0))&lt;=MIN(8.881784197001252E-16*AD366,1E-9),ROUND(AD366,0),ROUNDUP(AD366,0))*Q366,MAX(AA366,N(P366))),0),""))</f>
        <v/>
      </c>
      <c r="AC366" s="8">
        <f>IF(R366&lt;&gt;"Ready","",IFERROR(Y366+AB366,""))</f>
        <v/>
      </c>
      <c r="AD366" s="8">
        <f>IF(R366&lt;&gt;"Ready","",IFERROR(IF(N(Q366)&gt;0,MAX(AA366,N(P366))/Q366,""),""))</f>
        <v/>
      </c>
    </row>
    <row r="367">
      <c r="A367" s="6" t="n"/>
      <c r="B367" s="7" t="n"/>
      <c r="C367" s="7" t="n"/>
      <c r="D367" s="7" t="n"/>
      <c r="E367" s="7" t="n"/>
      <c r="F367" s="7" t="n"/>
      <c r="G367" s="7" t="n"/>
      <c r="H367" s="7" t="n"/>
      <c r="I367" s="7" t="n"/>
      <c r="J367" s="7" t="n"/>
      <c r="K367" s="7" t="n"/>
      <c r="L367" s="7" t="n"/>
      <c r="M367" s="7" t="n"/>
      <c r="N367" s="7" t="n"/>
      <c r="O367" s="7" t="n"/>
      <c r="P367" s="7" t="n"/>
      <c r="Q367" s="7" t="n"/>
      <c r="R367" s="8">
        <f>IF(COUNTA(A367:Q367)=0,"",IF(TRIM(A367&amp;"")="","Item required",IFERROR(IF(NOT(AND(COUNT(B367:C367,M367)=3,MIN(B367:C367,M367)&gt;=0,COUNT(N367:Q367)=COUNTA(N367:Q367),MIN(N367:Q367)&gt;=0)),"Enter nonnegative numbers for demand, days and stock",IF(NOT(OR(AND(D367="Entered",COUNT(E367)=1,E367&gt;=0,COUNTA(F367:G367)=0),AND(D367="Statistical",E367="",COUNT(F367:G367)=2,F367&gt;=0,G367&gt;=50,G367&lt;=99.9))),"Choose entered safety OR sigma and service (50-99.9%)",IF(NOT(OR(AND(H367="Entered",COUNT(I367)=1,I367&gt;=0,COUNTA(J367:L367)=0),AND(H367="EOQ",I367="",L367="",COUNT(J367:K367)=2,MIN(J367:K367)&gt;0),AND(H367="Review",COUNT(L367)=1,L367&gt;=0,COUNTA(I367:K367)=0))),"Choose one quantity basis; EOQ costs must be positive",IF(IF(H367="EOQ",IF(B367=0,TRUE,SQRT(2*(B367*365)*J367/K367)&gt;0),TRUE),"Ready","Calculated EOQ outside numeric range; rescale")))),"Check inputs / numeric range")))</f>
        <v/>
      </c>
      <c r="S367" s="8">
        <f>IF(R367&lt;&gt;"Ready","",IFERROR(IF(D367="Statistical",IF(G367=50,0,MAX(0,_xlfn.NORM.S.INV(G367/100))),""),""))</f>
        <v/>
      </c>
      <c r="T367" s="8">
        <f>IF(R367&lt;&gt;"Ready","",IFERROR(IF(D367="Entered",E367,S367*F367*SQRT(C367)),""))</f>
        <v/>
      </c>
      <c r="U367" s="8">
        <f>IF(R367&lt;&gt;"Ready","",IFERROR(B367*365,""))</f>
        <v/>
      </c>
      <c r="V367" s="8">
        <f>IF(R367&lt;&gt;"Ready","",IFERROR(IF(H367="Entered",I367,IF(H367="Review",B367*L367,IF(U367=0,0,SQRT(2*U367*J367/K367)))),""))</f>
        <v/>
      </c>
      <c r="W367" s="8">
        <f>IF(R367&lt;&gt;"Ready","",IFERROR(B367*C367+T367,""))</f>
        <v/>
      </c>
      <c r="X367" s="8">
        <f>IF(R367&lt;&gt;"Ready","",IFERROR(W367+V367,""))</f>
        <v/>
      </c>
      <c r="Y367" s="8">
        <f>IF(R367&lt;&gt;"Ready","",IFERROR(M367+N(N367)-N(O367),""))</f>
        <v/>
      </c>
      <c r="Z367" s="8">
        <f>IF(R367&lt;&gt;"Ready","",IFERROR(IF(OR(Y367&lt;=W367,Y367-W367&lt;=MIN(8.881784197001252E-16*MAX(ABS(Y367),ABS(W367)),1E-9)),"Yes","No"),""))</f>
        <v/>
      </c>
      <c r="AA367" s="8">
        <f>IF(R367&lt;&gt;"Ready","",IFERROR(IF(AND(Z367="Yes",NOT(OR(X367&lt;=Y367,X367-Y367&lt;=MIN(8.881784197001252E-16*MAX(ABS(X367),ABS(Y367)),1E-9)))),MAX(0,X367-Y367),0),""))</f>
        <v/>
      </c>
      <c r="AB367" s="8">
        <f>IF(R367&lt;&gt;"Ready","",IFERROR(IF(AA367&gt;0,IF(N(Q367)&gt;0,IF(ABS(AD367-ROUND(AD367,0))&lt;=MIN(8.881784197001252E-16*AD367,1E-9),ROUND(AD367,0),ROUNDUP(AD367,0))*Q367,MAX(AA367,N(P367))),0),""))</f>
        <v/>
      </c>
      <c r="AC367" s="8">
        <f>IF(R367&lt;&gt;"Ready","",IFERROR(Y367+AB367,""))</f>
        <v/>
      </c>
      <c r="AD367" s="8">
        <f>IF(R367&lt;&gt;"Ready","",IFERROR(IF(N(Q367)&gt;0,MAX(AA367,N(P367))/Q367,""),""))</f>
        <v/>
      </c>
    </row>
    <row r="368">
      <c r="A368" s="6" t="n"/>
      <c r="B368" s="7" t="n"/>
      <c r="C368" s="7" t="n"/>
      <c r="D368" s="7" t="n"/>
      <c r="E368" s="7" t="n"/>
      <c r="F368" s="7" t="n"/>
      <c r="G368" s="7" t="n"/>
      <c r="H368" s="7" t="n"/>
      <c r="I368" s="7" t="n"/>
      <c r="J368" s="7" t="n"/>
      <c r="K368" s="7" t="n"/>
      <c r="L368" s="7" t="n"/>
      <c r="M368" s="7" t="n"/>
      <c r="N368" s="7" t="n"/>
      <c r="O368" s="7" t="n"/>
      <c r="P368" s="7" t="n"/>
      <c r="Q368" s="7" t="n"/>
      <c r="R368" s="8">
        <f>IF(COUNTA(A368:Q368)=0,"",IF(TRIM(A368&amp;"")="","Item required",IFERROR(IF(NOT(AND(COUNT(B368:C368,M368)=3,MIN(B368:C368,M368)&gt;=0,COUNT(N368:Q368)=COUNTA(N368:Q368),MIN(N368:Q368)&gt;=0)),"Enter nonnegative numbers for demand, days and stock",IF(NOT(OR(AND(D368="Entered",COUNT(E368)=1,E368&gt;=0,COUNTA(F368:G368)=0),AND(D368="Statistical",E368="",COUNT(F368:G368)=2,F368&gt;=0,G368&gt;=50,G368&lt;=99.9))),"Choose entered safety OR sigma and service (50-99.9%)",IF(NOT(OR(AND(H368="Entered",COUNT(I368)=1,I368&gt;=0,COUNTA(J368:L368)=0),AND(H368="EOQ",I368="",L368="",COUNT(J368:K368)=2,MIN(J368:K368)&gt;0),AND(H368="Review",COUNT(L368)=1,L368&gt;=0,COUNTA(I368:K368)=0))),"Choose one quantity basis; EOQ costs must be positive",IF(IF(H368="EOQ",IF(B368=0,TRUE,SQRT(2*(B368*365)*J368/K368)&gt;0),TRUE),"Ready","Calculated EOQ outside numeric range; rescale")))),"Check inputs / numeric range")))</f>
        <v/>
      </c>
      <c r="S368" s="8">
        <f>IF(R368&lt;&gt;"Ready","",IFERROR(IF(D368="Statistical",IF(G368=50,0,MAX(0,_xlfn.NORM.S.INV(G368/100))),""),""))</f>
        <v/>
      </c>
      <c r="T368" s="8">
        <f>IF(R368&lt;&gt;"Ready","",IFERROR(IF(D368="Entered",E368,S368*F368*SQRT(C368)),""))</f>
        <v/>
      </c>
      <c r="U368" s="8">
        <f>IF(R368&lt;&gt;"Ready","",IFERROR(B368*365,""))</f>
        <v/>
      </c>
      <c r="V368" s="8">
        <f>IF(R368&lt;&gt;"Ready","",IFERROR(IF(H368="Entered",I368,IF(H368="Review",B368*L368,IF(U368=0,0,SQRT(2*U368*J368/K368)))),""))</f>
        <v/>
      </c>
      <c r="W368" s="8">
        <f>IF(R368&lt;&gt;"Ready","",IFERROR(B368*C368+T368,""))</f>
        <v/>
      </c>
      <c r="X368" s="8">
        <f>IF(R368&lt;&gt;"Ready","",IFERROR(W368+V368,""))</f>
        <v/>
      </c>
      <c r="Y368" s="8">
        <f>IF(R368&lt;&gt;"Ready","",IFERROR(M368+N(N368)-N(O368),""))</f>
        <v/>
      </c>
      <c r="Z368" s="8">
        <f>IF(R368&lt;&gt;"Ready","",IFERROR(IF(OR(Y368&lt;=W368,Y368-W368&lt;=MIN(8.881784197001252E-16*MAX(ABS(Y368),ABS(W368)),1E-9)),"Yes","No"),""))</f>
        <v/>
      </c>
      <c r="AA368" s="8">
        <f>IF(R368&lt;&gt;"Ready","",IFERROR(IF(AND(Z368="Yes",NOT(OR(X368&lt;=Y368,X368-Y368&lt;=MIN(8.881784197001252E-16*MAX(ABS(X368),ABS(Y368)),1E-9)))),MAX(0,X368-Y368),0),""))</f>
        <v/>
      </c>
      <c r="AB368" s="8">
        <f>IF(R368&lt;&gt;"Ready","",IFERROR(IF(AA368&gt;0,IF(N(Q368)&gt;0,IF(ABS(AD368-ROUND(AD368,0))&lt;=MIN(8.881784197001252E-16*AD368,1E-9),ROUND(AD368,0),ROUNDUP(AD368,0))*Q368,MAX(AA368,N(P368))),0),""))</f>
        <v/>
      </c>
      <c r="AC368" s="8">
        <f>IF(R368&lt;&gt;"Ready","",IFERROR(Y368+AB368,""))</f>
        <v/>
      </c>
      <c r="AD368" s="8">
        <f>IF(R368&lt;&gt;"Ready","",IFERROR(IF(N(Q368)&gt;0,MAX(AA368,N(P368))/Q368,""),""))</f>
        <v/>
      </c>
    </row>
    <row r="369">
      <c r="A369" s="6" t="n"/>
      <c r="B369" s="7" t="n"/>
      <c r="C369" s="7" t="n"/>
      <c r="D369" s="7" t="n"/>
      <c r="E369" s="7" t="n"/>
      <c r="F369" s="7" t="n"/>
      <c r="G369" s="7" t="n"/>
      <c r="H369" s="7" t="n"/>
      <c r="I369" s="7" t="n"/>
      <c r="J369" s="7" t="n"/>
      <c r="K369" s="7" t="n"/>
      <c r="L369" s="7" t="n"/>
      <c r="M369" s="7" t="n"/>
      <c r="N369" s="7" t="n"/>
      <c r="O369" s="7" t="n"/>
      <c r="P369" s="7" t="n"/>
      <c r="Q369" s="7" t="n"/>
      <c r="R369" s="8">
        <f>IF(COUNTA(A369:Q369)=0,"",IF(TRIM(A369&amp;"")="","Item required",IFERROR(IF(NOT(AND(COUNT(B369:C369,M369)=3,MIN(B369:C369,M369)&gt;=0,COUNT(N369:Q369)=COUNTA(N369:Q369),MIN(N369:Q369)&gt;=0)),"Enter nonnegative numbers for demand, days and stock",IF(NOT(OR(AND(D369="Entered",COUNT(E369)=1,E369&gt;=0,COUNTA(F369:G369)=0),AND(D369="Statistical",E369="",COUNT(F369:G369)=2,F369&gt;=0,G369&gt;=50,G369&lt;=99.9))),"Choose entered safety OR sigma and service (50-99.9%)",IF(NOT(OR(AND(H369="Entered",COUNT(I369)=1,I369&gt;=0,COUNTA(J369:L369)=0),AND(H369="EOQ",I369="",L369="",COUNT(J369:K369)=2,MIN(J369:K369)&gt;0),AND(H369="Review",COUNT(L369)=1,L369&gt;=0,COUNTA(I369:K369)=0))),"Choose one quantity basis; EOQ costs must be positive",IF(IF(H369="EOQ",IF(B369=0,TRUE,SQRT(2*(B369*365)*J369/K369)&gt;0),TRUE),"Ready","Calculated EOQ outside numeric range; rescale")))),"Check inputs / numeric range")))</f>
        <v/>
      </c>
      <c r="S369" s="8">
        <f>IF(R369&lt;&gt;"Ready","",IFERROR(IF(D369="Statistical",IF(G369=50,0,MAX(0,_xlfn.NORM.S.INV(G369/100))),""),""))</f>
        <v/>
      </c>
      <c r="T369" s="8">
        <f>IF(R369&lt;&gt;"Ready","",IFERROR(IF(D369="Entered",E369,S369*F369*SQRT(C369)),""))</f>
        <v/>
      </c>
      <c r="U369" s="8">
        <f>IF(R369&lt;&gt;"Ready","",IFERROR(B369*365,""))</f>
        <v/>
      </c>
      <c r="V369" s="8">
        <f>IF(R369&lt;&gt;"Ready","",IFERROR(IF(H369="Entered",I369,IF(H369="Review",B369*L369,IF(U369=0,0,SQRT(2*U369*J369/K369)))),""))</f>
        <v/>
      </c>
      <c r="W369" s="8">
        <f>IF(R369&lt;&gt;"Ready","",IFERROR(B369*C369+T369,""))</f>
        <v/>
      </c>
      <c r="X369" s="8">
        <f>IF(R369&lt;&gt;"Ready","",IFERROR(W369+V369,""))</f>
        <v/>
      </c>
      <c r="Y369" s="8">
        <f>IF(R369&lt;&gt;"Ready","",IFERROR(M369+N(N369)-N(O369),""))</f>
        <v/>
      </c>
      <c r="Z369" s="8">
        <f>IF(R369&lt;&gt;"Ready","",IFERROR(IF(OR(Y369&lt;=W369,Y369-W369&lt;=MIN(8.881784197001252E-16*MAX(ABS(Y369),ABS(W369)),1E-9)),"Yes","No"),""))</f>
        <v/>
      </c>
      <c r="AA369" s="8">
        <f>IF(R369&lt;&gt;"Ready","",IFERROR(IF(AND(Z369="Yes",NOT(OR(X369&lt;=Y369,X369-Y369&lt;=MIN(8.881784197001252E-16*MAX(ABS(X369),ABS(Y369)),1E-9)))),MAX(0,X369-Y369),0),""))</f>
        <v/>
      </c>
      <c r="AB369" s="8">
        <f>IF(R369&lt;&gt;"Ready","",IFERROR(IF(AA369&gt;0,IF(N(Q369)&gt;0,IF(ABS(AD369-ROUND(AD369,0))&lt;=MIN(8.881784197001252E-16*AD369,1E-9),ROUND(AD369,0),ROUNDUP(AD369,0))*Q369,MAX(AA369,N(P369))),0),""))</f>
        <v/>
      </c>
      <c r="AC369" s="8">
        <f>IF(R369&lt;&gt;"Ready","",IFERROR(Y369+AB369,""))</f>
        <v/>
      </c>
      <c r="AD369" s="8">
        <f>IF(R369&lt;&gt;"Ready","",IFERROR(IF(N(Q369)&gt;0,MAX(AA369,N(P369))/Q369,""),""))</f>
        <v/>
      </c>
    </row>
    <row r="370">
      <c r="A370" s="6" t="n"/>
      <c r="B370" s="7" t="n"/>
      <c r="C370" s="7" t="n"/>
      <c r="D370" s="7" t="n"/>
      <c r="E370" s="7" t="n"/>
      <c r="F370" s="7" t="n"/>
      <c r="G370" s="7" t="n"/>
      <c r="H370" s="7" t="n"/>
      <c r="I370" s="7" t="n"/>
      <c r="J370" s="7" t="n"/>
      <c r="K370" s="7" t="n"/>
      <c r="L370" s="7" t="n"/>
      <c r="M370" s="7" t="n"/>
      <c r="N370" s="7" t="n"/>
      <c r="O370" s="7" t="n"/>
      <c r="P370" s="7" t="n"/>
      <c r="Q370" s="7" t="n"/>
      <c r="R370" s="8">
        <f>IF(COUNTA(A370:Q370)=0,"",IF(TRIM(A370&amp;"")="","Item required",IFERROR(IF(NOT(AND(COUNT(B370:C370,M370)=3,MIN(B370:C370,M370)&gt;=0,COUNT(N370:Q370)=COUNTA(N370:Q370),MIN(N370:Q370)&gt;=0)),"Enter nonnegative numbers for demand, days and stock",IF(NOT(OR(AND(D370="Entered",COUNT(E370)=1,E370&gt;=0,COUNTA(F370:G370)=0),AND(D370="Statistical",E370="",COUNT(F370:G370)=2,F370&gt;=0,G370&gt;=50,G370&lt;=99.9))),"Choose entered safety OR sigma and service (50-99.9%)",IF(NOT(OR(AND(H370="Entered",COUNT(I370)=1,I370&gt;=0,COUNTA(J370:L370)=0),AND(H370="EOQ",I370="",L370="",COUNT(J370:K370)=2,MIN(J370:K370)&gt;0),AND(H370="Review",COUNT(L370)=1,L370&gt;=0,COUNTA(I370:K370)=0))),"Choose one quantity basis; EOQ costs must be positive",IF(IF(H370="EOQ",IF(B370=0,TRUE,SQRT(2*(B370*365)*J370/K370)&gt;0),TRUE),"Ready","Calculated EOQ outside numeric range; rescale")))),"Check inputs / numeric range")))</f>
        <v/>
      </c>
      <c r="S370" s="8">
        <f>IF(R370&lt;&gt;"Ready","",IFERROR(IF(D370="Statistical",IF(G370=50,0,MAX(0,_xlfn.NORM.S.INV(G370/100))),""),""))</f>
        <v/>
      </c>
      <c r="T370" s="8">
        <f>IF(R370&lt;&gt;"Ready","",IFERROR(IF(D370="Entered",E370,S370*F370*SQRT(C370)),""))</f>
        <v/>
      </c>
      <c r="U370" s="8">
        <f>IF(R370&lt;&gt;"Ready","",IFERROR(B370*365,""))</f>
        <v/>
      </c>
      <c r="V370" s="8">
        <f>IF(R370&lt;&gt;"Ready","",IFERROR(IF(H370="Entered",I370,IF(H370="Review",B370*L370,IF(U370=0,0,SQRT(2*U370*J370/K370)))),""))</f>
        <v/>
      </c>
      <c r="W370" s="8">
        <f>IF(R370&lt;&gt;"Ready","",IFERROR(B370*C370+T370,""))</f>
        <v/>
      </c>
      <c r="X370" s="8">
        <f>IF(R370&lt;&gt;"Ready","",IFERROR(W370+V370,""))</f>
        <v/>
      </c>
      <c r="Y370" s="8">
        <f>IF(R370&lt;&gt;"Ready","",IFERROR(M370+N(N370)-N(O370),""))</f>
        <v/>
      </c>
      <c r="Z370" s="8">
        <f>IF(R370&lt;&gt;"Ready","",IFERROR(IF(OR(Y370&lt;=W370,Y370-W370&lt;=MIN(8.881784197001252E-16*MAX(ABS(Y370),ABS(W370)),1E-9)),"Yes","No"),""))</f>
        <v/>
      </c>
      <c r="AA370" s="8">
        <f>IF(R370&lt;&gt;"Ready","",IFERROR(IF(AND(Z370="Yes",NOT(OR(X370&lt;=Y370,X370-Y370&lt;=MIN(8.881784197001252E-16*MAX(ABS(X370),ABS(Y370)),1E-9)))),MAX(0,X370-Y370),0),""))</f>
        <v/>
      </c>
      <c r="AB370" s="8">
        <f>IF(R370&lt;&gt;"Ready","",IFERROR(IF(AA370&gt;0,IF(N(Q370)&gt;0,IF(ABS(AD370-ROUND(AD370,0))&lt;=MIN(8.881784197001252E-16*AD370,1E-9),ROUND(AD370,0),ROUNDUP(AD370,0))*Q370,MAX(AA370,N(P370))),0),""))</f>
        <v/>
      </c>
      <c r="AC370" s="8">
        <f>IF(R370&lt;&gt;"Ready","",IFERROR(Y370+AB370,""))</f>
        <v/>
      </c>
      <c r="AD370" s="8">
        <f>IF(R370&lt;&gt;"Ready","",IFERROR(IF(N(Q370)&gt;0,MAX(AA370,N(P370))/Q370,""),""))</f>
        <v/>
      </c>
    </row>
    <row r="371">
      <c r="A371" s="6" t="n"/>
      <c r="B371" s="7" t="n"/>
      <c r="C371" s="7" t="n"/>
      <c r="D371" s="7" t="n"/>
      <c r="E371" s="7" t="n"/>
      <c r="F371" s="7" t="n"/>
      <c r="G371" s="7" t="n"/>
      <c r="H371" s="7" t="n"/>
      <c r="I371" s="7" t="n"/>
      <c r="J371" s="7" t="n"/>
      <c r="K371" s="7" t="n"/>
      <c r="L371" s="7" t="n"/>
      <c r="M371" s="7" t="n"/>
      <c r="N371" s="7" t="n"/>
      <c r="O371" s="7" t="n"/>
      <c r="P371" s="7" t="n"/>
      <c r="Q371" s="7" t="n"/>
      <c r="R371" s="8">
        <f>IF(COUNTA(A371:Q371)=0,"",IF(TRIM(A371&amp;"")="","Item required",IFERROR(IF(NOT(AND(COUNT(B371:C371,M371)=3,MIN(B371:C371,M371)&gt;=0,COUNT(N371:Q371)=COUNTA(N371:Q371),MIN(N371:Q371)&gt;=0)),"Enter nonnegative numbers for demand, days and stock",IF(NOT(OR(AND(D371="Entered",COUNT(E371)=1,E371&gt;=0,COUNTA(F371:G371)=0),AND(D371="Statistical",E371="",COUNT(F371:G371)=2,F371&gt;=0,G371&gt;=50,G371&lt;=99.9))),"Choose entered safety OR sigma and service (50-99.9%)",IF(NOT(OR(AND(H371="Entered",COUNT(I371)=1,I371&gt;=0,COUNTA(J371:L371)=0),AND(H371="EOQ",I371="",L371="",COUNT(J371:K371)=2,MIN(J371:K371)&gt;0),AND(H371="Review",COUNT(L371)=1,L371&gt;=0,COUNTA(I371:K371)=0))),"Choose one quantity basis; EOQ costs must be positive",IF(IF(H371="EOQ",IF(B371=0,TRUE,SQRT(2*(B371*365)*J371/K371)&gt;0),TRUE),"Ready","Calculated EOQ outside numeric range; rescale")))),"Check inputs / numeric range")))</f>
        <v/>
      </c>
      <c r="S371" s="8">
        <f>IF(R371&lt;&gt;"Ready","",IFERROR(IF(D371="Statistical",IF(G371=50,0,MAX(0,_xlfn.NORM.S.INV(G371/100))),""),""))</f>
        <v/>
      </c>
      <c r="T371" s="8">
        <f>IF(R371&lt;&gt;"Ready","",IFERROR(IF(D371="Entered",E371,S371*F371*SQRT(C371)),""))</f>
        <v/>
      </c>
      <c r="U371" s="8">
        <f>IF(R371&lt;&gt;"Ready","",IFERROR(B371*365,""))</f>
        <v/>
      </c>
      <c r="V371" s="8">
        <f>IF(R371&lt;&gt;"Ready","",IFERROR(IF(H371="Entered",I371,IF(H371="Review",B371*L371,IF(U371=0,0,SQRT(2*U371*J371/K371)))),""))</f>
        <v/>
      </c>
      <c r="W371" s="8">
        <f>IF(R371&lt;&gt;"Ready","",IFERROR(B371*C371+T371,""))</f>
        <v/>
      </c>
      <c r="X371" s="8">
        <f>IF(R371&lt;&gt;"Ready","",IFERROR(W371+V371,""))</f>
        <v/>
      </c>
      <c r="Y371" s="8">
        <f>IF(R371&lt;&gt;"Ready","",IFERROR(M371+N(N371)-N(O371),""))</f>
        <v/>
      </c>
      <c r="Z371" s="8">
        <f>IF(R371&lt;&gt;"Ready","",IFERROR(IF(OR(Y371&lt;=W371,Y371-W371&lt;=MIN(8.881784197001252E-16*MAX(ABS(Y371),ABS(W371)),1E-9)),"Yes","No"),""))</f>
        <v/>
      </c>
      <c r="AA371" s="8">
        <f>IF(R371&lt;&gt;"Ready","",IFERROR(IF(AND(Z371="Yes",NOT(OR(X371&lt;=Y371,X371-Y371&lt;=MIN(8.881784197001252E-16*MAX(ABS(X371),ABS(Y371)),1E-9)))),MAX(0,X371-Y371),0),""))</f>
        <v/>
      </c>
      <c r="AB371" s="8">
        <f>IF(R371&lt;&gt;"Ready","",IFERROR(IF(AA371&gt;0,IF(N(Q371)&gt;0,IF(ABS(AD371-ROUND(AD371,0))&lt;=MIN(8.881784197001252E-16*AD371,1E-9),ROUND(AD371,0),ROUNDUP(AD371,0))*Q371,MAX(AA371,N(P371))),0),""))</f>
        <v/>
      </c>
      <c r="AC371" s="8">
        <f>IF(R371&lt;&gt;"Ready","",IFERROR(Y371+AB371,""))</f>
        <v/>
      </c>
      <c r="AD371" s="8">
        <f>IF(R371&lt;&gt;"Ready","",IFERROR(IF(N(Q371)&gt;0,MAX(AA371,N(P371))/Q371,""),""))</f>
        <v/>
      </c>
    </row>
    <row r="372">
      <c r="A372" s="6" t="n"/>
      <c r="B372" s="7" t="n"/>
      <c r="C372" s="7" t="n"/>
      <c r="D372" s="7" t="n"/>
      <c r="E372" s="7" t="n"/>
      <c r="F372" s="7" t="n"/>
      <c r="G372" s="7" t="n"/>
      <c r="H372" s="7" t="n"/>
      <c r="I372" s="7" t="n"/>
      <c r="J372" s="7" t="n"/>
      <c r="K372" s="7" t="n"/>
      <c r="L372" s="7" t="n"/>
      <c r="M372" s="7" t="n"/>
      <c r="N372" s="7" t="n"/>
      <c r="O372" s="7" t="n"/>
      <c r="P372" s="7" t="n"/>
      <c r="Q372" s="7" t="n"/>
      <c r="R372" s="8">
        <f>IF(COUNTA(A372:Q372)=0,"",IF(TRIM(A372&amp;"")="","Item required",IFERROR(IF(NOT(AND(COUNT(B372:C372,M372)=3,MIN(B372:C372,M372)&gt;=0,COUNT(N372:Q372)=COUNTA(N372:Q372),MIN(N372:Q372)&gt;=0)),"Enter nonnegative numbers for demand, days and stock",IF(NOT(OR(AND(D372="Entered",COUNT(E372)=1,E372&gt;=0,COUNTA(F372:G372)=0),AND(D372="Statistical",E372="",COUNT(F372:G372)=2,F372&gt;=0,G372&gt;=50,G372&lt;=99.9))),"Choose entered safety OR sigma and service (50-99.9%)",IF(NOT(OR(AND(H372="Entered",COUNT(I372)=1,I372&gt;=0,COUNTA(J372:L372)=0),AND(H372="EOQ",I372="",L372="",COUNT(J372:K372)=2,MIN(J372:K372)&gt;0),AND(H372="Review",COUNT(L372)=1,L372&gt;=0,COUNTA(I372:K372)=0))),"Choose one quantity basis; EOQ costs must be positive",IF(IF(H372="EOQ",IF(B372=0,TRUE,SQRT(2*(B372*365)*J372/K372)&gt;0),TRUE),"Ready","Calculated EOQ outside numeric range; rescale")))),"Check inputs / numeric range")))</f>
        <v/>
      </c>
      <c r="S372" s="8">
        <f>IF(R372&lt;&gt;"Ready","",IFERROR(IF(D372="Statistical",IF(G372=50,0,MAX(0,_xlfn.NORM.S.INV(G372/100))),""),""))</f>
        <v/>
      </c>
      <c r="T372" s="8">
        <f>IF(R372&lt;&gt;"Ready","",IFERROR(IF(D372="Entered",E372,S372*F372*SQRT(C372)),""))</f>
        <v/>
      </c>
      <c r="U372" s="8">
        <f>IF(R372&lt;&gt;"Ready","",IFERROR(B372*365,""))</f>
        <v/>
      </c>
      <c r="V372" s="8">
        <f>IF(R372&lt;&gt;"Ready","",IFERROR(IF(H372="Entered",I372,IF(H372="Review",B372*L372,IF(U372=0,0,SQRT(2*U372*J372/K372)))),""))</f>
        <v/>
      </c>
      <c r="W372" s="8">
        <f>IF(R372&lt;&gt;"Ready","",IFERROR(B372*C372+T372,""))</f>
        <v/>
      </c>
      <c r="X372" s="8">
        <f>IF(R372&lt;&gt;"Ready","",IFERROR(W372+V372,""))</f>
        <v/>
      </c>
      <c r="Y372" s="8">
        <f>IF(R372&lt;&gt;"Ready","",IFERROR(M372+N(N372)-N(O372),""))</f>
        <v/>
      </c>
      <c r="Z372" s="8">
        <f>IF(R372&lt;&gt;"Ready","",IFERROR(IF(OR(Y372&lt;=W372,Y372-W372&lt;=MIN(8.881784197001252E-16*MAX(ABS(Y372),ABS(W372)),1E-9)),"Yes","No"),""))</f>
        <v/>
      </c>
      <c r="AA372" s="8">
        <f>IF(R372&lt;&gt;"Ready","",IFERROR(IF(AND(Z372="Yes",NOT(OR(X372&lt;=Y372,X372-Y372&lt;=MIN(8.881784197001252E-16*MAX(ABS(X372),ABS(Y372)),1E-9)))),MAX(0,X372-Y372),0),""))</f>
        <v/>
      </c>
      <c r="AB372" s="8">
        <f>IF(R372&lt;&gt;"Ready","",IFERROR(IF(AA372&gt;0,IF(N(Q372)&gt;0,IF(ABS(AD372-ROUND(AD372,0))&lt;=MIN(8.881784197001252E-16*AD372,1E-9),ROUND(AD372,0),ROUNDUP(AD372,0))*Q372,MAX(AA372,N(P372))),0),""))</f>
        <v/>
      </c>
      <c r="AC372" s="8">
        <f>IF(R372&lt;&gt;"Ready","",IFERROR(Y372+AB372,""))</f>
        <v/>
      </c>
      <c r="AD372" s="8">
        <f>IF(R372&lt;&gt;"Ready","",IFERROR(IF(N(Q372)&gt;0,MAX(AA372,N(P372))/Q372,""),""))</f>
        <v/>
      </c>
    </row>
    <row r="373">
      <c r="A373" s="6" t="n"/>
      <c r="B373" s="7" t="n"/>
      <c r="C373" s="7" t="n"/>
      <c r="D373" s="7" t="n"/>
      <c r="E373" s="7" t="n"/>
      <c r="F373" s="7" t="n"/>
      <c r="G373" s="7" t="n"/>
      <c r="H373" s="7" t="n"/>
      <c r="I373" s="7" t="n"/>
      <c r="J373" s="7" t="n"/>
      <c r="K373" s="7" t="n"/>
      <c r="L373" s="7" t="n"/>
      <c r="M373" s="7" t="n"/>
      <c r="N373" s="7" t="n"/>
      <c r="O373" s="7" t="n"/>
      <c r="P373" s="7" t="n"/>
      <c r="Q373" s="7" t="n"/>
      <c r="R373" s="8">
        <f>IF(COUNTA(A373:Q373)=0,"",IF(TRIM(A373&amp;"")="","Item required",IFERROR(IF(NOT(AND(COUNT(B373:C373,M373)=3,MIN(B373:C373,M373)&gt;=0,COUNT(N373:Q373)=COUNTA(N373:Q373),MIN(N373:Q373)&gt;=0)),"Enter nonnegative numbers for demand, days and stock",IF(NOT(OR(AND(D373="Entered",COUNT(E373)=1,E373&gt;=0,COUNTA(F373:G373)=0),AND(D373="Statistical",E373="",COUNT(F373:G373)=2,F373&gt;=0,G373&gt;=50,G373&lt;=99.9))),"Choose entered safety OR sigma and service (50-99.9%)",IF(NOT(OR(AND(H373="Entered",COUNT(I373)=1,I373&gt;=0,COUNTA(J373:L373)=0),AND(H373="EOQ",I373="",L373="",COUNT(J373:K373)=2,MIN(J373:K373)&gt;0),AND(H373="Review",COUNT(L373)=1,L373&gt;=0,COUNTA(I373:K373)=0))),"Choose one quantity basis; EOQ costs must be positive",IF(IF(H373="EOQ",IF(B373=0,TRUE,SQRT(2*(B373*365)*J373/K373)&gt;0),TRUE),"Ready","Calculated EOQ outside numeric range; rescale")))),"Check inputs / numeric range")))</f>
        <v/>
      </c>
      <c r="S373" s="8">
        <f>IF(R373&lt;&gt;"Ready","",IFERROR(IF(D373="Statistical",IF(G373=50,0,MAX(0,_xlfn.NORM.S.INV(G373/100))),""),""))</f>
        <v/>
      </c>
      <c r="T373" s="8">
        <f>IF(R373&lt;&gt;"Ready","",IFERROR(IF(D373="Entered",E373,S373*F373*SQRT(C373)),""))</f>
        <v/>
      </c>
      <c r="U373" s="8">
        <f>IF(R373&lt;&gt;"Ready","",IFERROR(B373*365,""))</f>
        <v/>
      </c>
      <c r="V373" s="8">
        <f>IF(R373&lt;&gt;"Ready","",IFERROR(IF(H373="Entered",I373,IF(H373="Review",B373*L373,IF(U373=0,0,SQRT(2*U373*J373/K373)))),""))</f>
        <v/>
      </c>
      <c r="W373" s="8">
        <f>IF(R373&lt;&gt;"Ready","",IFERROR(B373*C373+T373,""))</f>
        <v/>
      </c>
      <c r="X373" s="8">
        <f>IF(R373&lt;&gt;"Ready","",IFERROR(W373+V373,""))</f>
        <v/>
      </c>
      <c r="Y373" s="8">
        <f>IF(R373&lt;&gt;"Ready","",IFERROR(M373+N(N373)-N(O373),""))</f>
        <v/>
      </c>
      <c r="Z373" s="8">
        <f>IF(R373&lt;&gt;"Ready","",IFERROR(IF(OR(Y373&lt;=W373,Y373-W373&lt;=MIN(8.881784197001252E-16*MAX(ABS(Y373),ABS(W373)),1E-9)),"Yes","No"),""))</f>
        <v/>
      </c>
      <c r="AA373" s="8">
        <f>IF(R373&lt;&gt;"Ready","",IFERROR(IF(AND(Z373="Yes",NOT(OR(X373&lt;=Y373,X373-Y373&lt;=MIN(8.881784197001252E-16*MAX(ABS(X373),ABS(Y373)),1E-9)))),MAX(0,X373-Y373),0),""))</f>
        <v/>
      </c>
      <c r="AB373" s="8">
        <f>IF(R373&lt;&gt;"Ready","",IFERROR(IF(AA373&gt;0,IF(N(Q373)&gt;0,IF(ABS(AD373-ROUND(AD373,0))&lt;=MIN(8.881784197001252E-16*AD373,1E-9),ROUND(AD373,0),ROUNDUP(AD373,0))*Q373,MAX(AA373,N(P373))),0),""))</f>
        <v/>
      </c>
      <c r="AC373" s="8">
        <f>IF(R373&lt;&gt;"Ready","",IFERROR(Y373+AB373,""))</f>
        <v/>
      </c>
      <c r="AD373" s="8">
        <f>IF(R373&lt;&gt;"Ready","",IFERROR(IF(N(Q373)&gt;0,MAX(AA373,N(P373))/Q373,""),""))</f>
        <v/>
      </c>
    </row>
    <row r="374">
      <c r="A374" s="6" t="n"/>
      <c r="B374" s="7" t="n"/>
      <c r="C374" s="7" t="n"/>
      <c r="D374" s="7" t="n"/>
      <c r="E374" s="7" t="n"/>
      <c r="F374" s="7" t="n"/>
      <c r="G374" s="7" t="n"/>
      <c r="H374" s="7" t="n"/>
      <c r="I374" s="7" t="n"/>
      <c r="J374" s="7" t="n"/>
      <c r="K374" s="7" t="n"/>
      <c r="L374" s="7" t="n"/>
      <c r="M374" s="7" t="n"/>
      <c r="N374" s="7" t="n"/>
      <c r="O374" s="7" t="n"/>
      <c r="P374" s="7" t="n"/>
      <c r="Q374" s="7" t="n"/>
      <c r="R374" s="8">
        <f>IF(COUNTA(A374:Q374)=0,"",IF(TRIM(A374&amp;"")="","Item required",IFERROR(IF(NOT(AND(COUNT(B374:C374,M374)=3,MIN(B374:C374,M374)&gt;=0,COUNT(N374:Q374)=COUNTA(N374:Q374),MIN(N374:Q374)&gt;=0)),"Enter nonnegative numbers for demand, days and stock",IF(NOT(OR(AND(D374="Entered",COUNT(E374)=1,E374&gt;=0,COUNTA(F374:G374)=0),AND(D374="Statistical",E374="",COUNT(F374:G374)=2,F374&gt;=0,G374&gt;=50,G374&lt;=99.9))),"Choose entered safety OR sigma and service (50-99.9%)",IF(NOT(OR(AND(H374="Entered",COUNT(I374)=1,I374&gt;=0,COUNTA(J374:L374)=0),AND(H374="EOQ",I374="",L374="",COUNT(J374:K374)=2,MIN(J374:K374)&gt;0),AND(H374="Review",COUNT(L374)=1,L374&gt;=0,COUNTA(I374:K374)=0))),"Choose one quantity basis; EOQ costs must be positive",IF(IF(H374="EOQ",IF(B374=0,TRUE,SQRT(2*(B374*365)*J374/K374)&gt;0),TRUE),"Ready","Calculated EOQ outside numeric range; rescale")))),"Check inputs / numeric range")))</f>
        <v/>
      </c>
      <c r="S374" s="8">
        <f>IF(R374&lt;&gt;"Ready","",IFERROR(IF(D374="Statistical",IF(G374=50,0,MAX(0,_xlfn.NORM.S.INV(G374/100))),""),""))</f>
        <v/>
      </c>
      <c r="T374" s="8">
        <f>IF(R374&lt;&gt;"Ready","",IFERROR(IF(D374="Entered",E374,S374*F374*SQRT(C374)),""))</f>
        <v/>
      </c>
      <c r="U374" s="8">
        <f>IF(R374&lt;&gt;"Ready","",IFERROR(B374*365,""))</f>
        <v/>
      </c>
      <c r="V374" s="8">
        <f>IF(R374&lt;&gt;"Ready","",IFERROR(IF(H374="Entered",I374,IF(H374="Review",B374*L374,IF(U374=0,0,SQRT(2*U374*J374/K374)))),""))</f>
        <v/>
      </c>
      <c r="W374" s="8">
        <f>IF(R374&lt;&gt;"Ready","",IFERROR(B374*C374+T374,""))</f>
        <v/>
      </c>
      <c r="X374" s="8">
        <f>IF(R374&lt;&gt;"Ready","",IFERROR(W374+V374,""))</f>
        <v/>
      </c>
      <c r="Y374" s="8">
        <f>IF(R374&lt;&gt;"Ready","",IFERROR(M374+N(N374)-N(O374),""))</f>
        <v/>
      </c>
      <c r="Z374" s="8">
        <f>IF(R374&lt;&gt;"Ready","",IFERROR(IF(OR(Y374&lt;=W374,Y374-W374&lt;=MIN(8.881784197001252E-16*MAX(ABS(Y374),ABS(W374)),1E-9)),"Yes","No"),""))</f>
        <v/>
      </c>
      <c r="AA374" s="8">
        <f>IF(R374&lt;&gt;"Ready","",IFERROR(IF(AND(Z374="Yes",NOT(OR(X374&lt;=Y374,X374-Y374&lt;=MIN(8.881784197001252E-16*MAX(ABS(X374),ABS(Y374)),1E-9)))),MAX(0,X374-Y374),0),""))</f>
        <v/>
      </c>
      <c r="AB374" s="8">
        <f>IF(R374&lt;&gt;"Ready","",IFERROR(IF(AA374&gt;0,IF(N(Q374)&gt;0,IF(ABS(AD374-ROUND(AD374,0))&lt;=MIN(8.881784197001252E-16*AD374,1E-9),ROUND(AD374,0),ROUNDUP(AD374,0))*Q374,MAX(AA374,N(P374))),0),""))</f>
        <v/>
      </c>
      <c r="AC374" s="8">
        <f>IF(R374&lt;&gt;"Ready","",IFERROR(Y374+AB374,""))</f>
        <v/>
      </c>
      <c r="AD374" s="8">
        <f>IF(R374&lt;&gt;"Ready","",IFERROR(IF(N(Q374)&gt;0,MAX(AA374,N(P374))/Q374,""),""))</f>
        <v/>
      </c>
    </row>
    <row r="375">
      <c r="A375" s="6" t="n"/>
      <c r="B375" s="7" t="n"/>
      <c r="C375" s="7" t="n"/>
      <c r="D375" s="7" t="n"/>
      <c r="E375" s="7" t="n"/>
      <c r="F375" s="7" t="n"/>
      <c r="G375" s="7" t="n"/>
      <c r="H375" s="7" t="n"/>
      <c r="I375" s="7" t="n"/>
      <c r="J375" s="7" t="n"/>
      <c r="K375" s="7" t="n"/>
      <c r="L375" s="7" t="n"/>
      <c r="M375" s="7" t="n"/>
      <c r="N375" s="7" t="n"/>
      <c r="O375" s="7" t="n"/>
      <c r="P375" s="7" t="n"/>
      <c r="Q375" s="7" t="n"/>
      <c r="R375" s="8">
        <f>IF(COUNTA(A375:Q375)=0,"",IF(TRIM(A375&amp;"")="","Item required",IFERROR(IF(NOT(AND(COUNT(B375:C375,M375)=3,MIN(B375:C375,M375)&gt;=0,COUNT(N375:Q375)=COUNTA(N375:Q375),MIN(N375:Q375)&gt;=0)),"Enter nonnegative numbers for demand, days and stock",IF(NOT(OR(AND(D375="Entered",COUNT(E375)=1,E375&gt;=0,COUNTA(F375:G375)=0),AND(D375="Statistical",E375="",COUNT(F375:G375)=2,F375&gt;=0,G375&gt;=50,G375&lt;=99.9))),"Choose entered safety OR sigma and service (50-99.9%)",IF(NOT(OR(AND(H375="Entered",COUNT(I375)=1,I375&gt;=0,COUNTA(J375:L375)=0),AND(H375="EOQ",I375="",L375="",COUNT(J375:K375)=2,MIN(J375:K375)&gt;0),AND(H375="Review",COUNT(L375)=1,L375&gt;=0,COUNTA(I375:K375)=0))),"Choose one quantity basis; EOQ costs must be positive",IF(IF(H375="EOQ",IF(B375=0,TRUE,SQRT(2*(B375*365)*J375/K375)&gt;0),TRUE),"Ready","Calculated EOQ outside numeric range; rescale")))),"Check inputs / numeric range")))</f>
        <v/>
      </c>
      <c r="S375" s="8">
        <f>IF(R375&lt;&gt;"Ready","",IFERROR(IF(D375="Statistical",IF(G375=50,0,MAX(0,_xlfn.NORM.S.INV(G375/100))),""),""))</f>
        <v/>
      </c>
      <c r="T375" s="8">
        <f>IF(R375&lt;&gt;"Ready","",IFERROR(IF(D375="Entered",E375,S375*F375*SQRT(C375)),""))</f>
        <v/>
      </c>
      <c r="U375" s="8">
        <f>IF(R375&lt;&gt;"Ready","",IFERROR(B375*365,""))</f>
        <v/>
      </c>
      <c r="V375" s="8">
        <f>IF(R375&lt;&gt;"Ready","",IFERROR(IF(H375="Entered",I375,IF(H375="Review",B375*L375,IF(U375=0,0,SQRT(2*U375*J375/K375)))),""))</f>
        <v/>
      </c>
      <c r="W375" s="8">
        <f>IF(R375&lt;&gt;"Ready","",IFERROR(B375*C375+T375,""))</f>
        <v/>
      </c>
      <c r="X375" s="8">
        <f>IF(R375&lt;&gt;"Ready","",IFERROR(W375+V375,""))</f>
        <v/>
      </c>
      <c r="Y375" s="8">
        <f>IF(R375&lt;&gt;"Ready","",IFERROR(M375+N(N375)-N(O375),""))</f>
        <v/>
      </c>
      <c r="Z375" s="8">
        <f>IF(R375&lt;&gt;"Ready","",IFERROR(IF(OR(Y375&lt;=W375,Y375-W375&lt;=MIN(8.881784197001252E-16*MAX(ABS(Y375),ABS(W375)),1E-9)),"Yes","No"),""))</f>
        <v/>
      </c>
      <c r="AA375" s="8">
        <f>IF(R375&lt;&gt;"Ready","",IFERROR(IF(AND(Z375="Yes",NOT(OR(X375&lt;=Y375,X375-Y375&lt;=MIN(8.881784197001252E-16*MAX(ABS(X375),ABS(Y375)),1E-9)))),MAX(0,X375-Y375),0),""))</f>
        <v/>
      </c>
      <c r="AB375" s="8">
        <f>IF(R375&lt;&gt;"Ready","",IFERROR(IF(AA375&gt;0,IF(N(Q375)&gt;0,IF(ABS(AD375-ROUND(AD375,0))&lt;=MIN(8.881784197001252E-16*AD375,1E-9),ROUND(AD375,0),ROUNDUP(AD375,0))*Q375,MAX(AA375,N(P375))),0),""))</f>
        <v/>
      </c>
      <c r="AC375" s="8">
        <f>IF(R375&lt;&gt;"Ready","",IFERROR(Y375+AB375,""))</f>
        <v/>
      </c>
      <c r="AD375" s="8">
        <f>IF(R375&lt;&gt;"Ready","",IFERROR(IF(N(Q375)&gt;0,MAX(AA375,N(P375))/Q375,""),""))</f>
        <v/>
      </c>
    </row>
    <row r="376">
      <c r="A376" s="6" t="n"/>
      <c r="B376" s="7" t="n"/>
      <c r="C376" s="7" t="n"/>
      <c r="D376" s="7" t="n"/>
      <c r="E376" s="7" t="n"/>
      <c r="F376" s="7" t="n"/>
      <c r="G376" s="7" t="n"/>
      <c r="H376" s="7" t="n"/>
      <c r="I376" s="7" t="n"/>
      <c r="J376" s="7" t="n"/>
      <c r="K376" s="7" t="n"/>
      <c r="L376" s="7" t="n"/>
      <c r="M376" s="7" t="n"/>
      <c r="N376" s="7" t="n"/>
      <c r="O376" s="7" t="n"/>
      <c r="P376" s="7" t="n"/>
      <c r="Q376" s="7" t="n"/>
      <c r="R376" s="8">
        <f>IF(COUNTA(A376:Q376)=0,"",IF(TRIM(A376&amp;"")="","Item required",IFERROR(IF(NOT(AND(COUNT(B376:C376,M376)=3,MIN(B376:C376,M376)&gt;=0,COUNT(N376:Q376)=COUNTA(N376:Q376),MIN(N376:Q376)&gt;=0)),"Enter nonnegative numbers for demand, days and stock",IF(NOT(OR(AND(D376="Entered",COUNT(E376)=1,E376&gt;=0,COUNTA(F376:G376)=0),AND(D376="Statistical",E376="",COUNT(F376:G376)=2,F376&gt;=0,G376&gt;=50,G376&lt;=99.9))),"Choose entered safety OR sigma and service (50-99.9%)",IF(NOT(OR(AND(H376="Entered",COUNT(I376)=1,I376&gt;=0,COUNTA(J376:L376)=0),AND(H376="EOQ",I376="",L376="",COUNT(J376:K376)=2,MIN(J376:K376)&gt;0),AND(H376="Review",COUNT(L376)=1,L376&gt;=0,COUNTA(I376:K376)=0))),"Choose one quantity basis; EOQ costs must be positive",IF(IF(H376="EOQ",IF(B376=0,TRUE,SQRT(2*(B376*365)*J376/K376)&gt;0),TRUE),"Ready","Calculated EOQ outside numeric range; rescale")))),"Check inputs / numeric range")))</f>
        <v/>
      </c>
      <c r="S376" s="8">
        <f>IF(R376&lt;&gt;"Ready","",IFERROR(IF(D376="Statistical",IF(G376=50,0,MAX(0,_xlfn.NORM.S.INV(G376/100))),""),""))</f>
        <v/>
      </c>
      <c r="T376" s="8">
        <f>IF(R376&lt;&gt;"Ready","",IFERROR(IF(D376="Entered",E376,S376*F376*SQRT(C376)),""))</f>
        <v/>
      </c>
      <c r="U376" s="8">
        <f>IF(R376&lt;&gt;"Ready","",IFERROR(B376*365,""))</f>
        <v/>
      </c>
      <c r="V376" s="8">
        <f>IF(R376&lt;&gt;"Ready","",IFERROR(IF(H376="Entered",I376,IF(H376="Review",B376*L376,IF(U376=0,0,SQRT(2*U376*J376/K376)))),""))</f>
        <v/>
      </c>
      <c r="W376" s="8">
        <f>IF(R376&lt;&gt;"Ready","",IFERROR(B376*C376+T376,""))</f>
        <v/>
      </c>
      <c r="X376" s="8">
        <f>IF(R376&lt;&gt;"Ready","",IFERROR(W376+V376,""))</f>
        <v/>
      </c>
      <c r="Y376" s="8">
        <f>IF(R376&lt;&gt;"Ready","",IFERROR(M376+N(N376)-N(O376),""))</f>
        <v/>
      </c>
      <c r="Z376" s="8">
        <f>IF(R376&lt;&gt;"Ready","",IFERROR(IF(OR(Y376&lt;=W376,Y376-W376&lt;=MIN(8.881784197001252E-16*MAX(ABS(Y376),ABS(W376)),1E-9)),"Yes","No"),""))</f>
        <v/>
      </c>
      <c r="AA376" s="8">
        <f>IF(R376&lt;&gt;"Ready","",IFERROR(IF(AND(Z376="Yes",NOT(OR(X376&lt;=Y376,X376-Y376&lt;=MIN(8.881784197001252E-16*MAX(ABS(X376),ABS(Y376)),1E-9)))),MAX(0,X376-Y376),0),""))</f>
        <v/>
      </c>
      <c r="AB376" s="8">
        <f>IF(R376&lt;&gt;"Ready","",IFERROR(IF(AA376&gt;0,IF(N(Q376)&gt;0,IF(ABS(AD376-ROUND(AD376,0))&lt;=MIN(8.881784197001252E-16*AD376,1E-9),ROUND(AD376,0),ROUNDUP(AD376,0))*Q376,MAX(AA376,N(P376))),0),""))</f>
        <v/>
      </c>
      <c r="AC376" s="8">
        <f>IF(R376&lt;&gt;"Ready","",IFERROR(Y376+AB376,""))</f>
        <v/>
      </c>
      <c r="AD376" s="8">
        <f>IF(R376&lt;&gt;"Ready","",IFERROR(IF(N(Q376)&gt;0,MAX(AA376,N(P376))/Q376,""),""))</f>
        <v/>
      </c>
    </row>
    <row r="377">
      <c r="A377" s="6" t="n"/>
      <c r="B377" s="7" t="n"/>
      <c r="C377" s="7" t="n"/>
      <c r="D377" s="7" t="n"/>
      <c r="E377" s="7" t="n"/>
      <c r="F377" s="7" t="n"/>
      <c r="G377" s="7" t="n"/>
      <c r="H377" s="7" t="n"/>
      <c r="I377" s="7" t="n"/>
      <c r="J377" s="7" t="n"/>
      <c r="K377" s="7" t="n"/>
      <c r="L377" s="7" t="n"/>
      <c r="M377" s="7" t="n"/>
      <c r="N377" s="7" t="n"/>
      <c r="O377" s="7" t="n"/>
      <c r="P377" s="7" t="n"/>
      <c r="Q377" s="7" t="n"/>
      <c r="R377" s="8">
        <f>IF(COUNTA(A377:Q377)=0,"",IF(TRIM(A377&amp;"")="","Item required",IFERROR(IF(NOT(AND(COUNT(B377:C377,M377)=3,MIN(B377:C377,M377)&gt;=0,COUNT(N377:Q377)=COUNTA(N377:Q377),MIN(N377:Q377)&gt;=0)),"Enter nonnegative numbers for demand, days and stock",IF(NOT(OR(AND(D377="Entered",COUNT(E377)=1,E377&gt;=0,COUNTA(F377:G377)=0),AND(D377="Statistical",E377="",COUNT(F377:G377)=2,F377&gt;=0,G377&gt;=50,G377&lt;=99.9))),"Choose entered safety OR sigma and service (50-99.9%)",IF(NOT(OR(AND(H377="Entered",COUNT(I377)=1,I377&gt;=0,COUNTA(J377:L377)=0),AND(H377="EOQ",I377="",L377="",COUNT(J377:K377)=2,MIN(J377:K377)&gt;0),AND(H377="Review",COUNT(L377)=1,L377&gt;=0,COUNTA(I377:K377)=0))),"Choose one quantity basis; EOQ costs must be positive",IF(IF(H377="EOQ",IF(B377=0,TRUE,SQRT(2*(B377*365)*J377/K377)&gt;0),TRUE),"Ready","Calculated EOQ outside numeric range; rescale")))),"Check inputs / numeric range")))</f>
        <v/>
      </c>
      <c r="S377" s="8">
        <f>IF(R377&lt;&gt;"Ready","",IFERROR(IF(D377="Statistical",IF(G377=50,0,MAX(0,_xlfn.NORM.S.INV(G377/100))),""),""))</f>
        <v/>
      </c>
      <c r="T377" s="8">
        <f>IF(R377&lt;&gt;"Ready","",IFERROR(IF(D377="Entered",E377,S377*F377*SQRT(C377)),""))</f>
        <v/>
      </c>
      <c r="U377" s="8">
        <f>IF(R377&lt;&gt;"Ready","",IFERROR(B377*365,""))</f>
        <v/>
      </c>
      <c r="V377" s="8">
        <f>IF(R377&lt;&gt;"Ready","",IFERROR(IF(H377="Entered",I377,IF(H377="Review",B377*L377,IF(U377=0,0,SQRT(2*U377*J377/K377)))),""))</f>
        <v/>
      </c>
      <c r="W377" s="8">
        <f>IF(R377&lt;&gt;"Ready","",IFERROR(B377*C377+T377,""))</f>
        <v/>
      </c>
      <c r="X377" s="8">
        <f>IF(R377&lt;&gt;"Ready","",IFERROR(W377+V377,""))</f>
        <v/>
      </c>
      <c r="Y377" s="8">
        <f>IF(R377&lt;&gt;"Ready","",IFERROR(M377+N(N377)-N(O377),""))</f>
        <v/>
      </c>
      <c r="Z377" s="8">
        <f>IF(R377&lt;&gt;"Ready","",IFERROR(IF(OR(Y377&lt;=W377,Y377-W377&lt;=MIN(8.881784197001252E-16*MAX(ABS(Y377),ABS(W377)),1E-9)),"Yes","No"),""))</f>
        <v/>
      </c>
      <c r="AA377" s="8">
        <f>IF(R377&lt;&gt;"Ready","",IFERROR(IF(AND(Z377="Yes",NOT(OR(X377&lt;=Y377,X377-Y377&lt;=MIN(8.881784197001252E-16*MAX(ABS(X377),ABS(Y377)),1E-9)))),MAX(0,X377-Y377),0),""))</f>
        <v/>
      </c>
      <c r="AB377" s="8">
        <f>IF(R377&lt;&gt;"Ready","",IFERROR(IF(AA377&gt;0,IF(N(Q377)&gt;0,IF(ABS(AD377-ROUND(AD377,0))&lt;=MIN(8.881784197001252E-16*AD377,1E-9),ROUND(AD377,0),ROUNDUP(AD377,0))*Q377,MAX(AA377,N(P377))),0),""))</f>
        <v/>
      </c>
      <c r="AC377" s="8">
        <f>IF(R377&lt;&gt;"Ready","",IFERROR(Y377+AB377,""))</f>
        <v/>
      </c>
      <c r="AD377" s="8">
        <f>IF(R377&lt;&gt;"Ready","",IFERROR(IF(N(Q377)&gt;0,MAX(AA377,N(P377))/Q377,""),""))</f>
        <v/>
      </c>
    </row>
    <row r="378">
      <c r="A378" s="6" t="n"/>
      <c r="B378" s="7" t="n"/>
      <c r="C378" s="7" t="n"/>
      <c r="D378" s="7" t="n"/>
      <c r="E378" s="7" t="n"/>
      <c r="F378" s="7" t="n"/>
      <c r="G378" s="7" t="n"/>
      <c r="H378" s="7" t="n"/>
      <c r="I378" s="7" t="n"/>
      <c r="J378" s="7" t="n"/>
      <c r="K378" s="7" t="n"/>
      <c r="L378" s="7" t="n"/>
      <c r="M378" s="7" t="n"/>
      <c r="N378" s="7" t="n"/>
      <c r="O378" s="7" t="n"/>
      <c r="P378" s="7" t="n"/>
      <c r="Q378" s="7" t="n"/>
      <c r="R378" s="8">
        <f>IF(COUNTA(A378:Q378)=0,"",IF(TRIM(A378&amp;"")="","Item required",IFERROR(IF(NOT(AND(COUNT(B378:C378,M378)=3,MIN(B378:C378,M378)&gt;=0,COUNT(N378:Q378)=COUNTA(N378:Q378),MIN(N378:Q378)&gt;=0)),"Enter nonnegative numbers for demand, days and stock",IF(NOT(OR(AND(D378="Entered",COUNT(E378)=1,E378&gt;=0,COUNTA(F378:G378)=0),AND(D378="Statistical",E378="",COUNT(F378:G378)=2,F378&gt;=0,G378&gt;=50,G378&lt;=99.9))),"Choose entered safety OR sigma and service (50-99.9%)",IF(NOT(OR(AND(H378="Entered",COUNT(I378)=1,I378&gt;=0,COUNTA(J378:L378)=0),AND(H378="EOQ",I378="",L378="",COUNT(J378:K378)=2,MIN(J378:K378)&gt;0),AND(H378="Review",COUNT(L378)=1,L378&gt;=0,COUNTA(I378:K378)=0))),"Choose one quantity basis; EOQ costs must be positive",IF(IF(H378="EOQ",IF(B378=0,TRUE,SQRT(2*(B378*365)*J378/K378)&gt;0),TRUE),"Ready","Calculated EOQ outside numeric range; rescale")))),"Check inputs / numeric range")))</f>
        <v/>
      </c>
      <c r="S378" s="8">
        <f>IF(R378&lt;&gt;"Ready","",IFERROR(IF(D378="Statistical",IF(G378=50,0,MAX(0,_xlfn.NORM.S.INV(G378/100))),""),""))</f>
        <v/>
      </c>
      <c r="T378" s="8">
        <f>IF(R378&lt;&gt;"Ready","",IFERROR(IF(D378="Entered",E378,S378*F378*SQRT(C378)),""))</f>
        <v/>
      </c>
      <c r="U378" s="8">
        <f>IF(R378&lt;&gt;"Ready","",IFERROR(B378*365,""))</f>
        <v/>
      </c>
      <c r="V378" s="8">
        <f>IF(R378&lt;&gt;"Ready","",IFERROR(IF(H378="Entered",I378,IF(H378="Review",B378*L378,IF(U378=0,0,SQRT(2*U378*J378/K378)))),""))</f>
        <v/>
      </c>
      <c r="W378" s="8">
        <f>IF(R378&lt;&gt;"Ready","",IFERROR(B378*C378+T378,""))</f>
        <v/>
      </c>
      <c r="X378" s="8">
        <f>IF(R378&lt;&gt;"Ready","",IFERROR(W378+V378,""))</f>
        <v/>
      </c>
      <c r="Y378" s="8">
        <f>IF(R378&lt;&gt;"Ready","",IFERROR(M378+N(N378)-N(O378),""))</f>
        <v/>
      </c>
      <c r="Z378" s="8">
        <f>IF(R378&lt;&gt;"Ready","",IFERROR(IF(OR(Y378&lt;=W378,Y378-W378&lt;=MIN(8.881784197001252E-16*MAX(ABS(Y378),ABS(W378)),1E-9)),"Yes","No"),""))</f>
        <v/>
      </c>
      <c r="AA378" s="8">
        <f>IF(R378&lt;&gt;"Ready","",IFERROR(IF(AND(Z378="Yes",NOT(OR(X378&lt;=Y378,X378-Y378&lt;=MIN(8.881784197001252E-16*MAX(ABS(X378),ABS(Y378)),1E-9)))),MAX(0,X378-Y378),0),""))</f>
        <v/>
      </c>
      <c r="AB378" s="8">
        <f>IF(R378&lt;&gt;"Ready","",IFERROR(IF(AA378&gt;0,IF(N(Q378)&gt;0,IF(ABS(AD378-ROUND(AD378,0))&lt;=MIN(8.881784197001252E-16*AD378,1E-9),ROUND(AD378,0),ROUNDUP(AD378,0))*Q378,MAX(AA378,N(P378))),0),""))</f>
        <v/>
      </c>
      <c r="AC378" s="8">
        <f>IF(R378&lt;&gt;"Ready","",IFERROR(Y378+AB378,""))</f>
        <v/>
      </c>
      <c r="AD378" s="8">
        <f>IF(R378&lt;&gt;"Ready","",IFERROR(IF(N(Q378)&gt;0,MAX(AA378,N(P378))/Q378,""),""))</f>
        <v/>
      </c>
    </row>
    <row r="379">
      <c r="A379" s="6" t="n"/>
      <c r="B379" s="7" t="n"/>
      <c r="C379" s="7" t="n"/>
      <c r="D379" s="7" t="n"/>
      <c r="E379" s="7" t="n"/>
      <c r="F379" s="7" t="n"/>
      <c r="G379" s="7" t="n"/>
      <c r="H379" s="7" t="n"/>
      <c r="I379" s="7" t="n"/>
      <c r="J379" s="7" t="n"/>
      <c r="K379" s="7" t="n"/>
      <c r="L379" s="7" t="n"/>
      <c r="M379" s="7" t="n"/>
      <c r="N379" s="7" t="n"/>
      <c r="O379" s="7" t="n"/>
      <c r="P379" s="7" t="n"/>
      <c r="Q379" s="7" t="n"/>
      <c r="R379" s="8">
        <f>IF(COUNTA(A379:Q379)=0,"",IF(TRIM(A379&amp;"")="","Item required",IFERROR(IF(NOT(AND(COUNT(B379:C379,M379)=3,MIN(B379:C379,M379)&gt;=0,COUNT(N379:Q379)=COUNTA(N379:Q379),MIN(N379:Q379)&gt;=0)),"Enter nonnegative numbers for demand, days and stock",IF(NOT(OR(AND(D379="Entered",COUNT(E379)=1,E379&gt;=0,COUNTA(F379:G379)=0),AND(D379="Statistical",E379="",COUNT(F379:G379)=2,F379&gt;=0,G379&gt;=50,G379&lt;=99.9))),"Choose entered safety OR sigma and service (50-99.9%)",IF(NOT(OR(AND(H379="Entered",COUNT(I379)=1,I379&gt;=0,COUNTA(J379:L379)=0),AND(H379="EOQ",I379="",L379="",COUNT(J379:K379)=2,MIN(J379:K379)&gt;0),AND(H379="Review",COUNT(L379)=1,L379&gt;=0,COUNTA(I379:K379)=0))),"Choose one quantity basis; EOQ costs must be positive",IF(IF(H379="EOQ",IF(B379=0,TRUE,SQRT(2*(B379*365)*J379/K379)&gt;0),TRUE),"Ready","Calculated EOQ outside numeric range; rescale")))),"Check inputs / numeric range")))</f>
        <v/>
      </c>
      <c r="S379" s="8">
        <f>IF(R379&lt;&gt;"Ready","",IFERROR(IF(D379="Statistical",IF(G379=50,0,MAX(0,_xlfn.NORM.S.INV(G379/100))),""),""))</f>
        <v/>
      </c>
      <c r="T379" s="8">
        <f>IF(R379&lt;&gt;"Ready","",IFERROR(IF(D379="Entered",E379,S379*F379*SQRT(C379)),""))</f>
        <v/>
      </c>
      <c r="U379" s="8">
        <f>IF(R379&lt;&gt;"Ready","",IFERROR(B379*365,""))</f>
        <v/>
      </c>
      <c r="V379" s="8">
        <f>IF(R379&lt;&gt;"Ready","",IFERROR(IF(H379="Entered",I379,IF(H379="Review",B379*L379,IF(U379=0,0,SQRT(2*U379*J379/K379)))),""))</f>
        <v/>
      </c>
      <c r="W379" s="8">
        <f>IF(R379&lt;&gt;"Ready","",IFERROR(B379*C379+T379,""))</f>
        <v/>
      </c>
      <c r="X379" s="8">
        <f>IF(R379&lt;&gt;"Ready","",IFERROR(W379+V379,""))</f>
        <v/>
      </c>
      <c r="Y379" s="8">
        <f>IF(R379&lt;&gt;"Ready","",IFERROR(M379+N(N379)-N(O379),""))</f>
        <v/>
      </c>
      <c r="Z379" s="8">
        <f>IF(R379&lt;&gt;"Ready","",IFERROR(IF(OR(Y379&lt;=W379,Y379-W379&lt;=MIN(8.881784197001252E-16*MAX(ABS(Y379),ABS(W379)),1E-9)),"Yes","No"),""))</f>
        <v/>
      </c>
      <c r="AA379" s="8">
        <f>IF(R379&lt;&gt;"Ready","",IFERROR(IF(AND(Z379="Yes",NOT(OR(X379&lt;=Y379,X379-Y379&lt;=MIN(8.881784197001252E-16*MAX(ABS(X379),ABS(Y379)),1E-9)))),MAX(0,X379-Y379),0),""))</f>
        <v/>
      </c>
      <c r="AB379" s="8">
        <f>IF(R379&lt;&gt;"Ready","",IFERROR(IF(AA379&gt;0,IF(N(Q379)&gt;0,IF(ABS(AD379-ROUND(AD379,0))&lt;=MIN(8.881784197001252E-16*AD379,1E-9),ROUND(AD379,0),ROUNDUP(AD379,0))*Q379,MAX(AA379,N(P379))),0),""))</f>
        <v/>
      </c>
      <c r="AC379" s="8">
        <f>IF(R379&lt;&gt;"Ready","",IFERROR(Y379+AB379,""))</f>
        <v/>
      </c>
      <c r="AD379" s="8">
        <f>IF(R379&lt;&gt;"Ready","",IFERROR(IF(N(Q379)&gt;0,MAX(AA379,N(P379))/Q379,""),""))</f>
        <v/>
      </c>
    </row>
    <row r="380">
      <c r="A380" s="6" t="n"/>
      <c r="B380" s="7" t="n"/>
      <c r="C380" s="7" t="n"/>
      <c r="D380" s="7" t="n"/>
      <c r="E380" s="7" t="n"/>
      <c r="F380" s="7" t="n"/>
      <c r="G380" s="7" t="n"/>
      <c r="H380" s="7" t="n"/>
      <c r="I380" s="7" t="n"/>
      <c r="J380" s="7" t="n"/>
      <c r="K380" s="7" t="n"/>
      <c r="L380" s="7" t="n"/>
      <c r="M380" s="7" t="n"/>
      <c r="N380" s="7" t="n"/>
      <c r="O380" s="7" t="n"/>
      <c r="P380" s="7" t="n"/>
      <c r="Q380" s="7" t="n"/>
      <c r="R380" s="8">
        <f>IF(COUNTA(A380:Q380)=0,"",IF(TRIM(A380&amp;"")="","Item required",IFERROR(IF(NOT(AND(COUNT(B380:C380,M380)=3,MIN(B380:C380,M380)&gt;=0,COUNT(N380:Q380)=COUNTA(N380:Q380),MIN(N380:Q380)&gt;=0)),"Enter nonnegative numbers for demand, days and stock",IF(NOT(OR(AND(D380="Entered",COUNT(E380)=1,E380&gt;=0,COUNTA(F380:G380)=0),AND(D380="Statistical",E380="",COUNT(F380:G380)=2,F380&gt;=0,G380&gt;=50,G380&lt;=99.9))),"Choose entered safety OR sigma and service (50-99.9%)",IF(NOT(OR(AND(H380="Entered",COUNT(I380)=1,I380&gt;=0,COUNTA(J380:L380)=0),AND(H380="EOQ",I380="",L380="",COUNT(J380:K380)=2,MIN(J380:K380)&gt;0),AND(H380="Review",COUNT(L380)=1,L380&gt;=0,COUNTA(I380:K380)=0))),"Choose one quantity basis; EOQ costs must be positive",IF(IF(H380="EOQ",IF(B380=0,TRUE,SQRT(2*(B380*365)*J380/K380)&gt;0),TRUE),"Ready","Calculated EOQ outside numeric range; rescale")))),"Check inputs / numeric range")))</f>
        <v/>
      </c>
      <c r="S380" s="8">
        <f>IF(R380&lt;&gt;"Ready","",IFERROR(IF(D380="Statistical",IF(G380=50,0,MAX(0,_xlfn.NORM.S.INV(G380/100))),""),""))</f>
        <v/>
      </c>
      <c r="T380" s="8">
        <f>IF(R380&lt;&gt;"Ready","",IFERROR(IF(D380="Entered",E380,S380*F380*SQRT(C380)),""))</f>
        <v/>
      </c>
      <c r="U380" s="8">
        <f>IF(R380&lt;&gt;"Ready","",IFERROR(B380*365,""))</f>
        <v/>
      </c>
      <c r="V380" s="8">
        <f>IF(R380&lt;&gt;"Ready","",IFERROR(IF(H380="Entered",I380,IF(H380="Review",B380*L380,IF(U380=0,0,SQRT(2*U380*J380/K380)))),""))</f>
        <v/>
      </c>
      <c r="W380" s="8">
        <f>IF(R380&lt;&gt;"Ready","",IFERROR(B380*C380+T380,""))</f>
        <v/>
      </c>
      <c r="X380" s="8">
        <f>IF(R380&lt;&gt;"Ready","",IFERROR(W380+V380,""))</f>
        <v/>
      </c>
      <c r="Y380" s="8">
        <f>IF(R380&lt;&gt;"Ready","",IFERROR(M380+N(N380)-N(O380),""))</f>
        <v/>
      </c>
      <c r="Z380" s="8">
        <f>IF(R380&lt;&gt;"Ready","",IFERROR(IF(OR(Y380&lt;=W380,Y380-W380&lt;=MIN(8.881784197001252E-16*MAX(ABS(Y380),ABS(W380)),1E-9)),"Yes","No"),""))</f>
        <v/>
      </c>
      <c r="AA380" s="8">
        <f>IF(R380&lt;&gt;"Ready","",IFERROR(IF(AND(Z380="Yes",NOT(OR(X380&lt;=Y380,X380-Y380&lt;=MIN(8.881784197001252E-16*MAX(ABS(X380),ABS(Y380)),1E-9)))),MAX(0,X380-Y380),0),""))</f>
        <v/>
      </c>
      <c r="AB380" s="8">
        <f>IF(R380&lt;&gt;"Ready","",IFERROR(IF(AA380&gt;0,IF(N(Q380)&gt;0,IF(ABS(AD380-ROUND(AD380,0))&lt;=MIN(8.881784197001252E-16*AD380,1E-9),ROUND(AD380,0),ROUNDUP(AD380,0))*Q380,MAX(AA380,N(P380))),0),""))</f>
        <v/>
      </c>
      <c r="AC380" s="8">
        <f>IF(R380&lt;&gt;"Ready","",IFERROR(Y380+AB380,""))</f>
        <v/>
      </c>
      <c r="AD380" s="8">
        <f>IF(R380&lt;&gt;"Ready","",IFERROR(IF(N(Q380)&gt;0,MAX(AA380,N(P380))/Q380,""),""))</f>
        <v/>
      </c>
    </row>
    <row r="381">
      <c r="A381" s="6" t="n"/>
      <c r="B381" s="7" t="n"/>
      <c r="C381" s="7" t="n"/>
      <c r="D381" s="7" t="n"/>
      <c r="E381" s="7" t="n"/>
      <c r="F381" s="7" t="n"/>
      <c r="G381" s="7" t="n"/>
      <c r="H381" s="7" t="n"/>
      <c r="I381" s="7" t="n"/>
      <c r="J381" s="7" t="n"/>
      <c r="K381" s="7" t="n"/>
      <c r="L381" s="7" t="n"/>
      <c r="M381" s="7" t="n"/>
      <c r="N381" s="7" t="n"/>
      <c r="O381" s="7" t="n"/>
      <c r="P381" s="7" t="n"/>
      <c r="Q381" s="7" t="n"/>
      <c r="R381" s="8">
        <f>IF(COUNTA(A381:Q381)=0,"",IF(TRIM(A381&amp;"")="","Item required",IFERROR(IF(NOT(AND(COUNT(B381:C381,M381)=3,MIN(B381:C381,M381)&gt;=0,COUNT(N381:Q381)=COUNTA(N381:Q381),MIN(N381:Q381)&gt;=0)),"Enter nonnegative numbers for demand, days and stock",IF(NOT(OR(AND(D381="Entered",COUNT(E381)=1,E381&gt;=0,COUNTA(F381:G381)=0),AND(D381="Statistical",E381="",COUNT(F381:G381)=2,F381&gt;=0,G381&gt;=50,G381&lt;=99.9))),"Choose entered safety OR sigma and service (50-99.9%)",IF(NOT(OR(AND(H381="Entered",COUNT(I381)=1,I381&gt;=0,COUNTA(J381:L381)=0),AND(H381="EOQ",I381="",L381="",COUNT(J381:K381)=2,MIN(J381:K381)&gt;0),AND(H381="Review",COUNT(L381)=1,L381&gt;=0,COUNTA(I381:K381)=0))),"Choose one quantity basis; EOQ costs must be positive",IF(IF(H381="EOQ",IF(B381=0,TRUE,SQRT(2*(B381*365)*J381/K381)&gt;0),TRUE),"Ready","Calculated EOQ outside numeric range; rescale")))),"Check inputs / numeric range")))</f>
        <v/>
      </c>
      <c r="S381" s="8">
        <f>IF(R381&lt;&gt;"Ready","",IFERROR(IF(D381="Statistical",IF(G381=50,0,MAX(0,_xlfn.NORM.S.INV(G381/100))),""),""))</f>
        <v/>
      </c>
      <c r="T381" s="8">
        <f>IF(R381&lt;&gt;"Ready","",IFERROR(IF(D381="Entered",E381,S381*F381*SQRT(C381)),""))</f>
        <v/>
      </c>
      <c r="U381" s="8">
        <f>IF(R381&lt;&gt;"Ready","",IFERROR(B381*365,""))</f>
        <v/>
      </c>
      <c r="V381" s="8">
        <f>IF(R381&lt;&gt;"Ready","",IFERROR(IF(H381="Entered",I381,IF(H381="Review",B381*L381,IF(U381=0,0,SQRT(2*U381*J381/K381)))),""))</f>
        <v/>
      </c>
      <c r="W381" s="8">
        <f>IF(R381&lt;&gt;"Ready","",IFERROR(B381*C381+T381,""))</f>
        <v/>
      </c>
      <c r="X381" s="8">
        <f>IF(R381&lt;&gt;"Ready","",IFERROR(W381+V381,""))</f>
        <v/>
      </c>
      <c r="Y381" s="8">
        <f>IF(R381&lt;&gt;"Ready","",IFERROR(M381+N(N381)-N(O381),""))</f>
        <v/>
      </c>
      <c r="Z381" s="8">
        <f>IF(R381&lt;&gt;"Ready","",IFERROR(IF(OR(Y381&lt;=W381,Y381-W381&lt;=MIN(8.881784197001252E-16*MAX(ABS(Y381),ABS(W381)),1E-9)),"Yes","No"),""))</f>
        <v/>
      </c>
      <c r="AA381" s="8">
        <f>IF(R381&lt;&gt;"Ready","",IFERROR(IF(AND(Z381="Yes",NOT(OR(X381&lt;=Y381,X381-Y381&lt;=MIN(8.881784197001252E-16*MAX(ABS(X381),ABS(Y381)),1E-9)))),MAX(0,X381-Y381),0),""))</f>
        <v/>
      </c>
      <c r="AB381" s="8">
        <f>IF(R381&lt;&gt;"Ready","",IFERROR(IF(AA381&gt;0,IF(N(Q381)&gt;0,IF(ABS(AD381-ROUND(AD381,0))&lt;=MIN(8.881784197001252E-16*AD381,1E-9),ROUND(AD381,0),ROUNDUP(AD381,0))*Q381,MAX(AA381,N(P381))),0),""))</f>
        <v/>
      </c>
      <c r="AC381" s="8">
        <f>IF(R381&lt;&gt;"Ready","",IFERROR(Y381+AB381,""))</f>
        <v/>
      </c>
      <c r="AD381" s="8">
        <f>IF(R381&lt;&gt;"Ready","",IFERROR(IF(N(Q381)&gt;0,MAX(AA381,N(P381))/Q381,""),""))</f>
        <v/>
      </c>
    </row>
    <row r="382">
      <c r="A382" s="6" t="n"/>
      <c r="B382" s="7" t="n"/>
      <c r="C382" s="7" t="n"/>
      <c r="D382" s="7" t="n"/>
      <c r="E382" s="7" t="n"/>
      <c r="F382" s="7" t="n"/>
      <c r="G382" s="7" t="n"/>
      <c r="H382" s="7" t="n"/>
      <c r="I382" s="7" t="n"/>
      <c r="J382" s="7" t="n"/>
      <c r="K382" s="7" t="n"/>
      <c r="L382" s="7" t="n"/>
      <c r="M382" s="7" t="n"/>
      <c r="N382" s="7" t="n"/>
      <c r="O382" s="7" t="n"/>
      <c r="P382" s="7" t="n"/>
      <c r="Q382" s="7" t="n"/>
      <c r="R382" s="8">
        <f>IF(COUNTA(A382:Q382)=0,"",IF(TRIM(A382&amp;"")="","Item required",IFERROR(IF(NOT(AND(COUNT(B382:C382,M382)=3,MIN(B382:C382,M382)&gt;=0,COUNT(N382:Q382)=COUNTA(N382:Q382),MIN(N382:Q382)&gt;=0)),"Enter nonnegative numbers for demand, days and stock",IF(NOT(OR(AND(D382="Entered",COUNT(E382)=1,E382&gt;=0,COUNTA(F382:G382)=0),AND(D382="Statistical",E382="",COUNT(F382:G382)=2,F382&gt;=0,G382&gt;=50,G382&lt;=99.9))),"Choose entered safety OR sigma and service (50-99.9%)",IF(NOT(OR(AND(H382="Entered",COUNT(I382)=1,I382&gt;=0,COUNTA(J382:L382)=0),AND(H382="EOQ",I382="",L382="",COUNT(J382:K382)=2,MIN(J382:K382)&gt;0),AND(H382="Review",COUNT(L382)=1,L382&gt;=0,COUNTA(I382:K382)=0))),"Choose one quantity basis; EOQ costs must be positive",IF(IF(H382="EOQ",IF(B382=0,TRUE,SQRT(2*(B382*365)*J382/K382)&gt;0),TRUE),"Ready","Calculated EOQ outside numeric range; rescale")))),"Check inputs / numeric range")))</f>
        <v/>
      </c>
      <c r="S382" s="8">
        <f>IF(R382&lt;&gt;"Ready","",IFERROR(IF(D382="Statistical",IF(G382=50,0,MAX(0,_xlfn.NORM.S.INV(G382/100))),""),""))</f>
        <v/>
      </c>
      <c r="T382" s="8">
        <f>IF(R382&lt;&gt;"Ready","",IFERROR(IF(D382="Entered",E382,S382*F382*SQRT(C382)),""))</f>
        <v/>
      </c>
      <c r="U382" s="8">
        <f>IF(R382&lt;&gt;"Ready","",IFERROR(B382*365,""))</f>
        <v/>
      </c>
      <c r="V382" s="8">
        <f>IF(R382&lt;&gt;"Ready","",IFERROR(IF(H382="Entered",I382,IF(H382="Review",B382*L382,IF(U382=0,0,SQRT(2*U382*J382/K382)))),""))</f>
        <v/>
      </c>
      <c r="W382" s="8">
        <f>IF(R382&lt;&gt;"Ready","",IFERROR(B382*C382+T382,""))</f>
        <v/>
      </c>
      <c r="X382" s="8">
        <f>IF(R382&lt;&gt;"Ready","",IFERROR(W382+V382,""))</f>
        <v/>
      </c>
      <c r="Y382" s="8">
        <f>IF(R382&lt;&gt;"Ready","",IFERROR(M382+N(N382)-N(O382),""))</f>
        <v/>
      </c>
      <c r="Z382" s="8">
        <f>IF(R382&lt;&gt;"Ready","",IFERROR(IF(OR(Y382&lt;=W382,Y382-W382&lt;=MIN(8.881784197001252E-16*MAX(ABS(Y382),ABS(W382)),1E-9)),"Yes","No"),""))</f>
        <v/>
      </c>
      <c r="AA382" s="8">
        <f>IF(R382&lt;&gt;"Ready","",IFERROR(IF(AND(Z382="Yes",NOT(OR(X382&lt;=Y382,X382-Y382&lt;=MIN(8.881784197001252E-16*MAX(ABS(X382),ABS(Y382)),1E-9)))),MAX(0,X382-Y382),0),""))</f>
        <v/>
      </c>
      <c r="AB382" s="8">
        <f>IF(R382&lt;&gt;"Ready","",IFERROR(IF(AA382&gt;0,IF(N(Q382)&gt;0,IF(ABS(AD382-ROUND(AD382,0))&lt;=MIN(8.881784197001252E-16*AD382,1E-9),ROUND(AD382,0),ROUNDUP(AD382,0))*Q382,MAX(AA382,N(P382))),0),""))</f>
        <v/>
      </c>
      <c r="AC382" s="8">
        <f>IF(R382&lt;&gt;"Ready","",IFERROR(Y382+AB382,""))</f>
        <v/>
      </c>
      <c r="AD382" s="8">
        <f>IF(R382&lt;&gt;"Ready","",IFERROR(IF(N(Q382)&gt;0,MAX(AA382,N(P382))/Q382,""),""))</f>
        <v/>
      </c>
    </row>
    <row r="383">
      <c r="A383" s="6" t="n"/>
      <c r="B383" s="7" t="n"/>
      <c r="C383" s="7" t="n"/>
      <c r="D383" s="7" t="n"/>
      <c r="E383" s="7" t="n"/>
      <c r="F383" s="7" t="n"/>
      <c r="G383" s="7" t="n"/>
      <c r="H383" s="7" t="n"/>
      <c r="I383" s="7" t="n"/>
      <c r="J383" s="7" t="n"/>
      <c r="K383" s="7" t="n"/>
      <c r="L383" s="7" t="n"/>
      <c r="M383" s="7" t="n"/>
      <c r="N383" s="7" t="n"/>
      <c r="O383" s="7" t="n"/>
      <c r="P383" s="7" t="n"/>
      <c r="Q383" s="7" t="n"/>
      <c r="R383" s="8">
        <f>IF(COUNTA(A383:Q383)=0,"",IF(TRIM(A383&amp;"")="","Item required",IFERROR(IF(NOT(AND(COUNT(B383:C383,M383)=3,MIN(B383:C383,M383)&gt;=0,COUNT(N383:Q383)=COUNTA(N383:Q383),MIN(N383:Q383)&gt;=0)),"Enter nonnegative numbers for demand, days and stock",IF(NOT(OR(AND(D383="Entered",COUNT(E383)=1,E383&gt;=0,COUNTA(F383:G383)=0),AND(D383="Statistical",E383="",COUNT(F383:G383)=2,F383&gt;=0,G383&gt;=50,G383&lt;=99.9))),"Choose entered safety OR sigma and service (50-99.9%)",IF(NOT(OR(AND(H383="Entered",COUNT(I383)=1,I383&gt;=0,COUNTA(J383:L383)=0),AND(H383="EOQ",I383="",L383="",COUNT(J383:K383)=2,MIN(J383:K383)&gt;0),AND(H383="Review",COUNT(L383)=1,L383&gt;=0,COUNTA(I383:K383)=0))),"Choose one quantity basis; EOQ costs must be positive",IF(IF(H383="EOQ",IF(B383=0,TRUE,SQRT(2*(B383*365)*J383/K383)&gt;0),TRUE),"Ready","Calculated EOQ outside numeric range; rescale")))),"Check inputs / numeric range")))</f>
        <v/>
      </c>
      <c r="S383" s="8">
        <f>IF(R383&lt;&gt;"Ready","",IFERROR(IF(D383="Statistical",IF(G383=50,0,MAX(0,_xlfn.NORM.S.INV(G383/100))),""),""))</f>
        <v/>
      </c>
      <c r="T383" s="8">
        <f>IF(R383&lt;&gt;"Ready","",IFERROR(IF(D383="Entered",E383,S383*F383*SQRT(C383)),""))</f>
        <v/>
      </c>
      <c r="U383" s="8">
        <f>IF(R383&lt;&gt;"Ready","",IFERROR(B383*365,""))</f>
        <v/>
      </c>
      <c r="V383" s="8">
        <f>IF(R383&lt;&gt;"Ready","",IFERROR(IF(H383="Entered",I383,IF(H383="Review",B383*L383,IF(U383=0,0,SQRT(2*U383*J383/K383)))),""))</f>
        <v/>
      </c>
      <c r="W383" s="8">
        <f>IF(R383&lt;&gt;"Ready","",IFERROR(B383*C383+T383,""))</f>
        <v/>
      </c>
      <c r="X383" s="8">
        <f>IF(R383&lt;&gt;"Ready","",IFERROR(W383+V383,""))</f>
        <v/>
      </c>
      <c r="Y383" s="8">
        <f>IF(R383&lt;&gt;"Ready","",IFERROR(M383+N(N383)-N(O383),""))</f>
        <v/>
      </c>
      <c r="Z383" s="8">
        <f>IF(R383&lt;&gt;"Ready","",IFERROR(IF(OR(Y383&lt;=W383,Y383-W383&lt;=MIN(8.881784197001252E-16*MAX(ABS(Y383),ABS(W383)),1E-9)),"Yes","No"),""))</f>
        <v/>
      </c>
      <c r="AA383" s="8">
        <f>IF(R383&lt;&gt;"Ready","",IFERROR(IF(AND(Z383="Yes",NOT(OR(X383&lt;=Y383,X383-Y383&lt;=MIN(8.881784197001252E-16*MAX(ABS(X383),ABS(Y383)),1E-9)))),MAX(0,X383-Y383),0),""))</f>
        <v/>
      </c>
      <c r="AB383" s="8">
        <f>IF(R383&lt;&gt;"Ready","",IFERROR(IF(AA383&gt;0,IF(N(Q383)&gt;0,IF(ABS(AD383-ROUND(AD383,0))&lt;=MIN(8.881784197001252E-16*AD383,1E-9),ROUND(AD383,0),ROUNDUP(AD383,0))*Q383,MAX(AA383,N(P383))),0),""))</f>
        <v/>
      </c>
      <c r="AC383" s="8">
        <f>IF(R383&lt;&gt;"Ready","",IFERROR(Y383+AB383,""))</f>
        <v/>
      </c>
      <c r="AD383" s="8">
        <f>IF(R383&lt;&gt;"Ready","",IFERROR(IF(N(Q383)&gt;0,MAX(AA383,N(P383))/Q383,""),""))</f>
        <v/>
      </c>
    </row>
    <row r="384">
      <c r="A384" s="6" t="n"/>
      <c r="B384" s="7" t="n"/>
      <c r="C384" s="7" t="n"/>
      <c r="D384" s="7" t="n"/>
      <c r="E384" s="7" t="n"/>
      <c r="F384" s="7" t="n"/>
      <c r="G384" s="7" t="n"/>
      <c r="H384" s="7" t="n"/>
      <c r="I384" s="7" t="n"/>
      <c r="J384" s="7" t="n"/>
      <c r="K384" s="7" t="n"/>
      <c r="L384" s="7" t="n"/>
      <c r="M384" s="7" t="n"/>
      <c r="N384" s="7" t="n"/>
      <c r="O384" s="7" t="n"/>
      <c r="P384" s="7" t="n"/>
      <c r="Q384" s="7" t="n"/>
      <c r="R384" s="8">
        <f>IF(COUNTA(A384:Q384)=0,"",IF(TRIM(A384&amp;"")="","Item required",IFERROR(IF(NOT(AND(COUNT(B384:C384,M384)=3,MIN(B384:C384,M384)&gt;=0,COUNT(N384:Q384)=COUNTA(N384:Q384),MIN(N384:Q384)&gt;=0)),"Enter nonnegative numbers for demand, days and stock",IF(NOT(OR(AND(D384="Entered",COUNT(E384)=1,E384&gt;=0,COUNTA(F384:G384)=0),AND(D384="Statistical",E384="",COUNT(F384:G384)=2,F384&gt;=0,G384&gt;=50,G384&lt;=99.9))),"Choose entered safety OR sigma and service (50-99.9%)",IF(NOT(OR(AND(H384="Entered",COUNT(I384)=1,I384&gt;=0,COUNTA(J384:L384)=0),AND(H384="EOQ",I384="",L384="",COUNT(J384:K384)=2,MIN(J384:K384)&gt;0),AND(H384="Review",COUNT(L384)=1,L384&gt;=0,COUNTA(I384:K384)=0))),"Choose one quantity basis; EOQ costs must be positive",IF(IF(H384="EOQ",IF(B384=0,TRUE,SQRT(2*(B384*365)*J384/K384)&gt;0),TRUE),"Ready","Calculated EOQ outside numeric range; rescale")))),"Check inputs / numeric range")))</f>
        <v/>
      </c>
      <c r="S384" s="8">
        <f>IF(R384&lt;&gt;"Ready","",IFERROR(IF(D384="Statistical",IF(G384=50,0,MAX(0,_xlfn.NORM.S.INV(G384/100))),""),""))</f>
        <v/>
      </c>
      <c r="T384" s="8">
        <f>IF(R384&lt;&gt;"Ready","",IFERROR(IF(D384="Entered",E384,S384*F384*SQRT(C384)),""))</f>
        <v/>
      </c>
      <c r="U384" s="8">
        <f>IF(R384&lt;&gt;"Ready","",IFERROR(B384*365,""))</f>
        <v/>
      </c>
      <c r="V384" s="8">
        <f>IF(R384&lt;&gt;"Ready","",IFERROR(IF(H384="Entered",I384,IF(H384="Review",B384*L384,IF(U384=0,0,SQRT(2*U384*J384/K384)))),""))</f>
        <v/>
      </c>
      <c r="W384" s="8">
        <f>IF(R384&lt;&gt;"Ready","",IFERROR(B384*C384+T384,""))</f>
        <v/>
      </c>
      <c r="X384" s="8">
        <f>IF(R384&lt;&gt;"Ready","",IFERROR(W384+V384,""))</f>
        <v/>
      </c>
      <c r="Y384" s="8">
        <f>IF(R384&lt;&gt;"Ready","",IFERROR(M384+N(N384)-N(O384),""))</f>
        <v/>
      </c>
      <c r="Z384" s="8">
        <f>IF(R384&lt;&gt;"Ready","",IFERROR(IF(OR(Y384&lt;=W384,Y384-W384&lt;=MIN(8.881784197001252E-16*MAX(ABS(Y384),ABS(W384)),1E-9)),"Yes","No"),""))</f>
        <v/>
      </c>
      <c r="AA384" s="8">
        <f>IF(R384&lt;&gt;"Ready","",IFERROR(IF(AND(Z384="Yes",NOT(OR(X384&lt;=Y384,X384-Y384&lt;=MIN(8.881784197001252E-16*MAX(ABS(X384),ABS(Y384)),1E-9)))),MAX(0,X384-Y384),0),""))</f>
        <v/>
      </c>
      <c r="AB384" s="8">
        <f>IF(R384&lt;&gt;"Ready","",IFERROR(IF(AA384&gt;0,IF(N(Q384)&gt;0,IF(ABS(AD384-ROUND(AD384,0))&lt;=MIN(8.881784197001252E-16*AD384,1E-9),ROUND(AD384,0),ROUNDUP(AD384,0))*Q384,MAX(AA384,N(P384))),0),""))</f>
        <v/>
      </c>
      <c r="AC384" s="8">
        <f>IF(R384&lt;&gt;"Ready","",IFERROR(Y384+AB384,""))</f>
        <v/>
      </c>
      <c r="AD384" s="8">
        <f>IF(R384&lt;&gt;"Ready","",IFERROR(IF(N(Q384)&gt;0,MAX(AA384,N(P384))/Q384,""),""))</f>
        <v/>
      </c>
    </row>
    <row r="385">
      <c r="A385" s="6" t="n"/>
      <c r="B385" s="7" t="n"/>
      <c r="C385" s="7" t="n"/>
      <c r="D385" s="7" t="n"/>
      <c r="E385" s="7" t="n"/>
      <c r="F385" s="7" t="n"/>
      <c r="G385" s="7" t="n"/>
      <c r="H385" s="7" t="n"/>
      <c r="I385" s="7" t="n"/>
      <c r="J385" s="7" t="n"/>
      <c r="K385" s="7" t="n"/>
      <c r="L385" s="7" t="n"/>
      <c r="M385" s="7" t="n"/>
      <c r="N385" s="7" t="n"/>
      <c r="O385" s="7" t="n"/>
      <c r="P385" s="7" t="n"/>
      <c r="Q385" s="7" t="n"/>
      <c r="R385" s="8">
        <f>IF(COUNTA(A385:Q385)=0,"",IF(TRIM(A385&amp;"")="","Item required",IFERROR(IF(NOT(AND(COUNT(B385:C385,M385)=3,MIN(B385:C385,M385)&gt;=0,COUNT(N385:Q385)=COUNTA(N385:Q385),MIN(N385:Q385)&gt;=0)),"Enter nonnegative numbers for demand, days and stock",IF(NOT(OR(AND(D385="Entered",COUNT(E385)=1,E385&gt;=0,COUNTA(F385:G385)=0),AND(D385="Statistical",E385="",COUNT(F385:G385)=2,F385&gt;=0,G385&gt;=50,G385&lt;=99.9))),"Choose entered safety OR sigma and service (50-99.9%)",IF(NOT(OR(AND(H385="Entered",COUNT(I385)=1,I385&gt;=0,COUNTA(J385:L385)=0),AND(H385="EOQ",I385="",L385="",COUNT(J385:K385)=2,MIN(J385:K385)&gt;0),AND(H385="Review",COUNT(L385)=1,L385&gt;=0,COUNTA(I385:K385)=0))),"Choose one quantity basis; EOQ costs must be positive",IF(IF(H385="EOQ",IF(B385=0,TRUE,SQRT(2*(B385*365)*J385/K385)&gt;0),TRUE),"Ready","Calculated EOQ outside numeric range; rescale")))),"Check inputs / numeric range")))</f>
        <v/>
      </c>
      <c r="S385" s="8">
        <f>IF(R385&lt;&gt;"Ready","",IFERROR(IF(D385="Statistical",IF(G385=50,0,MAX(0,_xlfn.NORM.S.INV(G385/100))),""),""))</f>
        <v/>
      </c>
      <c r="T385" s="8">
        <f>IF(R385&lt;&gt;"Ready","",IFERROR(IF(D385="Entered",E385,S385*F385*SQRT(C385)),""))</f>
        <v/>
      </c>
      <c r="U385" s="8">
        <f>IF(R385&lt;&gt;"Ready","",IFERROR(B385*365,""))</f>
        <v/>
      </c>
      <c r="V385" s="8">
        <f>IF(R385&lt;&gt;"Ready","",IFERROR(IF(H385="Entered",I385,IF(H385="Review",B385*L385,IF(U385=0,0,SQRT(2*U385*J385/K385)))),""))</f>
        <v/>
      </c>
      <c r="W385" s="8">
        <f>IF(R385&lt;&gt;"Ready","",IFERROR(B385*C385+T385,""))</f>
        <v/>
      </c>
      <c r="X385" s="8">
        <f>IF(R385&lt;&gt;"Ready","",IFERROR(W385+V385,""))</f>
        <v/>
      </c>
      <c r="Y385" s="8">
        <f>IF(R385&lt;&gt;"Ready","",IFERROR(M385+N(N385)-N(O385),""))</f>
        <v/>
      </c>
      <c r="Z385" s="8">
        <f>IF(R385&lt;&gt;"Ready","",IFERROR(IF(OR(Y385&lt;=W385,Y385-W385&lt;=MIN(8.881784197001252E-16*MAX(ABS(Y385),ABS(W385)),1E-9)),"Yes","No"),""))</f>
        <v/>
      </c>
      <c r="AA385" s="8">
        <f>IF(R385&lt;&gt;"Ready","",IFERROR(IF(AND(Z385="Yes",NOT(OR(X385&lt;=Y385,X385-Y385&lt;=MIN(8.881784197001252E-16*MAX(ABS(X385),ABS(Y385)),1E-9)))),MAX(0,X385-Y385),0),""))</f>
        <v/>
      </c>
      <c r="AB385" s="8">
        <f>IF(R385&lt;&gt;"Ready","",IFERROR(IF(AA385&gt;0,IF(N(Q385)&gt;0,IF(ABS(AD385-ROUND(AD385,0))&lt;=MIN(8.881784197001252E-16*AD385,1E-9),ROUND(AD385,0),ROUNDUP(AD385,0))*Q385,MAX(AA385,N(P385))),0),""))</f>
        <v/>
      </c>
      <c r="AC385" s="8">
        <f>IF(R385&lt;&gt;"Ready","",IFERROR(Y385+AB385,""))</f>
        <v/>
      </c>
      <c r="AD385" s="8">
        <f>IF(R385&lt;&gt;"Ready","",IFERROR(IF(N(Q385)&gt;0,MAX(AA385,N(P385))/Q385,""),""))</f>
        <v/>
      </c>
    </row>
    <row r="386">
      <c r="A386" s="6" t="n"/>
      <c r="B386" s="7" t="n"/>
      <c r="C386" s="7" t="n"/>
      <c r="D386" s="7" t="n"/>
      <c r="E386" s="7" t="n"/>
      <c r="F386" s="7" t="n"/>
      <c r="G386" s="7" t="n"/>
      <c r="H386" s="7" t="n"/>
      <c r="I386" s="7" t="n"/>
      <c r="J386" s="7" t="n"/>
      <c r="K386" s="7" t="n"/>
      <c r="L386" s="7" t="n"/>
      <c r="M386" s="7" t="n"/>
      <c r="N386" s="7" t="n"/>
      <c r="O386" s="7" t="n"/>
      <c r="P386" s="7" t="n"/>
      <c r="Q386" s="7" t="n"/>
      <c r="R386" s="8">
        <f>IF(COUNTA(A386:Q386)=0,"",IF(TRIM(A386&amp;"")="","Item required",IFERROR(IF(NOT(AND(COUNT(B386:C386,M386)=3,MIN(B386:C386,M386)&gt;=0,COUNT(N386:Q386)=COUNTA(N386:Q386),MIN(N386:Q386)&gt;=0)),"Enter nonnegative numbers for demand, days and stock",IF(NOT(OR(AND(D386="Entered",COUNT(E386)=1,E386&gt;=0,COUNTA(F386:G386)=0),AND(D386="Statistical",E386="",COUNT(F386:G386)=2,F386&gt;=0,G386&gt;=50,G386&lt;=99.9))),"Choose entered safety OR sigma and service (50-99.9%)",IF(NOT(OR(AND(H386="Entered",COUNT(I386)=1,I386&gt;=0,COUNTA(J386:L386)=0),AND(H386="EOQ",I386="",L386="",COUNT(J386:K386)=2,MIN(J386:K386)&gt;0),AND(H386="Review",COUNT(L386)=1,L386&gt;=0,COUNTA(I386:K386)=0))),"Choose one quantity basis; EOQ costs must be positive",IF(IF(H386="EOQ",IF(B386=0,TRUE,SQRT(2*(B386*365)*J386/K386)&gt;0),TRUE),"Ready","Calculated EOQ outside numeric range; rescale")))),"Check inputs / numeric range")))</f>
        <v/>
      </c>
      <c r="S386" s="8">
        <f>IF(R386&lt;&gt;"Ready","",IFERROR(IF(D386="Statistical",IF(G386=50,0,MAX(0,_xlfn.NORM.S.INV(G386/100))),""),""))</f>
        <v/>
      </c>
      <c r="T386" s="8">
        <f>IF(R386&lt;&gt;"Ready","",IFERROR(IF(D386="Entered",E386,S386*F386*SQRT(C386)),""))</f>
        <v/>
      </c>
      <c r="U386" s="8">
        <f>IF(R386&lt;&gt;"Ready","",IFERROR(B386*365,""))</f>
        <v/>
      </c>
      <c r="V386" s="8">
        <f>IF(R386&lt;&gt;"Ready","",IFERROR(IF(H386="Entered",I386,IF(H386="Review",B386*L386,IF(U386=0,0,SQRT(2*U386*J386/K386)))),""))</f>
        <v/>
      </c>
      <c r="W386" s="8">
        <f>IF(R386&lt;&gt;"Ready","",IFERROR(B386*C386+T386,""))</f>
        <v/>
      </c>
      <c r="X386" s="8">
        <f>IF(R386&lt;&gt;"Ready","",IFERROR(W386+V386,""))</f>
        <v/>
      </c>
      <c r="Y386" s="8">
        <f>IF(R386&lt;&gt;"Ready","",IFERROR(M386+N(N386)-N(O386),""))</f>
        <v/>
      </c>
      <c r="Z386" s="8">
        <f>IF(R386&lt;&gt;"Ready","",IFERROR(IF(OR(Y386&lt;=W386,Y386-W386&lt;=MIN(8.881784197001252E-16*MAX(ABS(Y386),ABS(W386)),1E-9)),"Yes","No"),""))</f>
        <v/>
      </c>
      <c r="AA386" s="8">
        <f>IF(R386&lt;&gt;"Ready","",IFERROR(IF(AND(Z386="Yes",NOT(OR(X386&lt;=Y386,X386-Y386&lt;=MIN(8.881784197001252E-16*MAX(ABS(X386),ABS(Y386)),1E-9)))),MAX(0,X386-Y386),0),""))</f>
        <v/>
      </c>
      <c r="AB386" s="8">
        <f>IF(R386&lt;&gt;"Ready","",IFERROR(IF(AA386&gt;0,IF(N(Q386)&gt;0,IF(ABS(AD386-ROUND(AD386,0))&lt;=MIN(8.881784197001252E-16*AD386,1E-9),ROUND(AD386,0),ROUNDUP(AD386,0))*Q386,MAX(AA386,N(P386))),0),""))</f>
        <v/>
      </c>
      <c r="AC386" s="8">
        <f>IF(R386&lt;&gt;"Ready","",IFERROR(Y386+AB386,""))</f>
        <v/>
      </c>
      <c r="AD386" s="8">
        <f>IF(R386&lt;&gt;"Ready","",IFERROR(IF(N(Q386)&gt;0,MAX(AA386,N(P386))/Q386,""),""))</f>
        <v/>
      </c>
    </row>
    <row r="387">
      <c r="A387" s="6" t="n"/>
      <c r="B387" s="7" t="n"/>
      <c r="C387" s="7" t="n"/>
      <c r="D387" s="7" t="n"/>
      <c r="E387" s="7" t="n"/>
      <c r="F387" s="7" t="n"/>
      <c r="G387" s="7" t="n"/>
      <c r="H387" s="7" t="n"/>
      <c r="I387" s="7" t="n"/>
      <c r="J387" s="7" t="n"/>
      <c r="K387" s="7" t="n"/>
      <c r="L387" s="7" t="n"/>
      <c r="M387" s="7" t="n"/>
      <c r="N387" s="7" t="n"/>
      <c r="O387" s="7" t="n"/>
      <c r="P387" s="7" t="n"/>
      <c r="Q387" s="7" t="n"/>
      <c r="R387" s="8">
        <f>IF(COUNTA(A387:Q387)=0,"",IF(TRIM(A387&amp;"")="","Item required",IFERROR(IF(NOT(AND(COUNT(B387:C387,M387)=3,MIN(B387:C387,M387)&gt;=0,COUNT(N387:Q387)=COUNTA(N387:Q387),MIN(N387:Q387)&gt;=0)),"Enter nonnegative numbers for demand, days and stock",IF(NOT(OR(AND(D387="Entered",COUNT(E387)=1,E387&gt;=0,COUNTA(F387:G387)=0),AND(D387="Statistical",E387="",COUNT(F387:G387)=2,F387&gt;=0,G387&gt;=50,G387&lt;=99.9))),"Choose entered safety OR sigma and service (50-99.9%)",IF(NOT(OR(AND(H387="Entered",COUNT(I387)=1,I387&gt;=0,COUNTA(J387:L387)=0),AND(H387="EOQ",I387="",L387="",COUNT(J387:K387)=2,MIN(J387:K387)&gt;0),AND(H387="Review",COUNT(L387)=1,L387&gt;=0,COUNTA(I387:K387)=0))),"Choose one quantity basis; EOQ costs must be positive",IF(IF(H387="EOQ",IF(B387=0,TRUE,SQRT(2*(B387*365)*J387/K387)&gt;0),TRUE),"Ready","Calculated EOQ outside numeric range; rescale")))),"Check inputs / numeric range")))</f>
        <v/>
      </c>
      <c r="S387" s="8">
        <f>IF(R387&lt;&gt;"Ready","",IFERROR(IF(D387="Statistical",IF(G387=50,0,MAX(0,_xlfn.NORM.S.INV(G387/100))),""),""))</f>
        <v/>
      </c>
      <c r="T387" s="8">
        <f>IF(R387&lt;&gt;"Ready","",IFERROR(IF(D387="Entered",E387,S387*F387*SQRT(C387)),""))</f>
        <v/>
      </c>
      <c r="U387" s="8">
        <f>IF(R387&lt;&gt;"Ready","",IFERROR(B387*365,""))</f>
        <v/>
      </c>
      <c r="V387" s="8">
        <f>IF(R387&lt;&gt;"Ready","",IFERROR(IF(H387="Entered",I387,IF(H387="Review",B387*L387,IF(U387=0,0,SQRT(2*U387*J387/K387)))),""))</f>
        <v/>
      </c>
      <c r="W387" s="8">
        <f>IF(R387&lt;&gt;"Ready","",IFERROR(B387*C387+T387,""))</f>
        <v/>
      </c>
      <c r="X387" s="8">
        <f>IF(R387&lt;&gt;"Ready","",IFERROR(W387+V387,""))</f>
        <v/>
      </c>
      <c r="Y387" s="8">
        <f>IF(R387&lt;&gt;"Ready","",IFERROR(M387+N(N387)-N(O387),""))</f>
        <v/>
      </c>
      <c r="Z387" s="8">
        <f>IF(R387&lt;&gt;"Ready","",IFERROR(IF(OR(Y387&lt;=W387,Y387-W387&lt;=MIN(8.881784197001252E-16*MAX(ABS(Y387),ABS(W387)),1E-9)),"Yes","No"),""))</f>
        <v/>
      </c>
      <c r="AA387" s="8">
        <f>IF(R387&lt;&gt;"Ready","",IFERROR(IF(AND(Z387="Yes",NOT(OR(X387&lt;=Y387,X387-Y387&lt;=MIN(8.881784197001252E-16*MAX(ABS(X387),ABS(Y387)),1E-9)))),MAX(0,X387-Y387),0),""))</f>
        <v/>
      </c>
      <c r="AB387" s="8">
        <f>IF(R387&lt;&gt;"Ready","",IFERROR(IF(AA387&gt;0,IF(N(Q387)&gt;0,IF(ABS(AD387-ROUND(AD387,0))&lt;=MIN(8.881784197001252E-16*AD387,1E-9),ROUND(AD387,0),ROUNDUP(AD387,0))*Q387,MAX(AA387,N(P387))),0),""))</f>
        <v/>
      </c>
      <c r="AC387" s="8">
        <f>IF(R387&lt;&gt;"Ready","",IFERROR(Y387+AB387,""))</f>
        <v/>
      </c>
      <c r="AD387" s="8">
        <f>IF(R387&lt;&gt;"Ready","",IFERROR(IF(N(Q387)&gt;0,MAX(AA387,N(P387))/Q387,""),""))</f>
        <v/>
      </c>
    </row>
    <row r="388">
      <c r="A388" s="6" t="n"/>
      <c r="B388" s="7" t="n"/>
      <c r="C388" s="7" t="n"/>
      <c r="D388" s="7" t="n"/>
      <c r="E388" s="7" t="n"/>
      <c r="F388" s="7" t="n"/>
      <c r="G388" s="7" t="n"/>
      <c r="H388" s="7" t="n"/>
      <c r="I388" s="7" t="n"/>
      <c r="J388" s="7" t="n"/>
      <c r="K388" s="7" t="n"/>
      <c r="L388" s="7" t="n"/>
      <c r="M388" s="7" t="n"/>
      <c r="N388" s="7" t="n"/>
      <c r="O388" s="7" t="n"/>
      <c r="P388" s="7" t="n"/>
      <c r="Q388" s="7" t="n"/>
      <c r="R388" s="8">
        <f>IF(COUNTA(A388:Q388)=0,"",IF(TRIM(A388&amp;"")="","Item required",IFERROR(IF(NOT(AND(COUNT(B388:C388,M388)=3,MIN(B388:C388,M388)&gt;=0,COUNT(N388:Q388)=COUNTA(N388:Q388),MIN(N388:Q388)&gt;=0)),"Enter nonnegative numbers for demand, days and stock",IF(NOT(OR(AND(D388="Entered",COUNT(E388)=1,E388&gt;=0,COUNTA(F388:G388)=0),AND(D388="Statistical",E388="",COUNT(F388:G388)=2,F388&gt;=0,G388&gt;=50,G388&lt;=99.9))),"Choose entered safety OR sigma and service (50-99.9%)",IF(NOT(OR(AND(H388="Entered",COUNT(I388)=1,I388&gt;=0,COUNTA(J388:L388)=0),AND(H388="EOQ",I388="",L388="",COUNT(J388:K388)=2,MIN(J388:K388)&gt;0),AND(H388="Review",COUNT(L388)=1,L388&gt;=0,COUNTA(I388:K388)=0))),"Choose one quantity basis; EOQ costs must be positive",IF(IF(H388="EOQ",IF(B388=0,TRUE,SQRT(2*(B388*365)*J388/K388)&gt;0),TRUE),"Ready","Calculated EOQ outside numeric range; rescale")))),"Check inputs / numeric range")))</f>
        <v/>
      </c>
      <c r="S388" s="8">
        <f>IF(R388&lt;&gt;"Ready","",IFERROR(IF(D388="Statistical",IF(G388=50,0,MAX(0,_xlfn.NORM.S.INV(G388/100))),""),""))</f>
        <v/>
      </c>
      <c r="T388" s="8">
        <f>IF(R388&lt;&gt;"Ready","",IFERROR(IF(D388="Entered",E388,S388*F388*SQRT(C388)),""))</f>
        <v/>
      </c>
      <c r="U388" s="8">
        <f>IF(R388&lt;&gt;"Ready","",IFERROR(B388*365,""))</f>
        <v/>
      </c>
      <c r="V388" s="8">
        <f>IF(R388&lt;&gt;"Ready","",IFERROR(IF(H388="Entered",I388,IF(H388="Review",B388*L388,IF(U388=0,0,SQRT(2*U388*J388/K388)))),""))</f>
        <v/>
      </c>
      <c r="W388" s="8">
        <f>IF(R388&lt;&gt;"Ready","",IFERROR(B388*C388+T388,""))</f>
        <v/>
      </c>
      <c r="X388" s="8">
        <f>IF(R388&lt;&gt;"Ready","",IFERROR(W388+V388,""))</f>
        <v/>
      </c>
      <c r="Y388" s="8">
        <f>IF(R388&lt;&gt;"Ready","",IFERROR(M388+N(N388)-N(O388),""))</f>
        <v/>
      </c>
      <c r="Z388" s="8">
        <f>IF(R388&lt;&gt;"Ready","",IFERROR(IF(OR(Y388&lt;=W388,Y388-W388&lt;=MIN(8.881784197001252E-16*MAX(ABS(Y388),ABS(W388)),1E-9)),"Yes","No"),""))</f>
        <v/>
      </c>
      <c r="AA388" s="8">
        <f>IF(R388&lt;&gt;"Ready","",IFERROR(IF(AND(Z388="Yes",NOT(OR(X388&lt;=Y388,X388-Y388&lt;=MIN(8.881784197001252E-16*MAX(ABS(X388),ABS(Y388)),1E-9)))),MAX(0,X388-Y388),0),""))</f>
        <v/>
      </c>
      <c r="AB388" s="8">
        <f>IF(R388&lt;&gt;"Ready","",IFERROR(IF(AA388&gt;0,IF(N(Q388)&gt;0,IF(ABS(AD388-ROUND(AD388,0))&lt;=MIN(8.881784197001252E-16*AD388,1E-9),ROUND(AD388,0),ROUNDUP(AD388,0))*Q388,MAX(AA388,N(P388))),0),""))</f>
        <v/>
      </c>
      <c r="AC388" s="8">
        <f>IF(R388&lt;&gt;"Ready","",IFERROR(Y388+AB388,""))</f>
        <v/>
      </c>
      <c r="AD388" s="8">
        <f>IF(R388&lt;&gt;"Ready","",IFERROR(IF(N(Q388)&gt;0,MAX(AA388,N(P388))/Q388,""),""))</f>
        <v/>
      </c>
    </row>
    <row r="389">
      <c r="A389" s="6" t="n"/>
      <c r="B389" s="7" t="n"/>
      <c r="C389" s="7" t="n"/>
      <c r="D389" s="7" t="n"/>
      <c r="E389" s="7" t="n"/>
      <c r="F389" s="7" t="n"/>
      <c r="G389" s="7" t="n"/>
      <c r="H389" s="7" t="n"/>
      <c r="I389" s="7" t="n"/>
      <c r="J389" s="7" t="n"/>
      <c r="K389" s="7" t="n"/>
      <c r="L389" s="7" t="n"/>
      <c r="M389" s="7" t="n"/>
      <c r="N389" s="7" t="n"/>
      <c r="O389" s="7" t="n"/>
      <c r="P389" s="7" t="n"/>
      <c r="Q389" s="7" t="n"/>
      <c r="R389" s="8">
        <f>IF(COUNTA(A389:Q389)=0,"",IF(TRIM(A389&amp;"")="","Item required",IFERROR(IF(NOT(AND(COUNT(B389:C389,M389)=3,MIN(B389:C389,M389)&gt;=0,COUNT(N389:Q389)=COUNTA(N389:Q389),MIN(N389:Q389)&gt;=0)),"Enter nonnegative numbers for demand, days and stock",IF(NOT(OR(AND(D389="Entered",COUNT(E389)=1,E389&gt;=0,COUNTA(F389:G389)=0),AND(D389="Statistical",E389="",COUNT(F389:G389)=2,F389&gt;=0,G389&gt;=50,G389&lt;=99.9))),"Choose entered safety OR sigma and service (50-99.9%)",IF(NOT(OR(AND(H389="Entered",COUNT(I389)=1,I389&gt;=0,COUNTA(J389:L389)=0),AND(H389="EOQ",I389="",L389="",COUNT(J389:K389)=2,MIN(J389:K389)&gt;0),AND(H389="Review",COUNT(L389)=1,L389&gt;=0,COUNTA(I389:K389)=0))),"Choose one quantity basis; EOQ costs must be positive",IF(IF(H389="EOQ",IF(B389=0,TRUE,SQRT(2*(B389*365)*J389/K389)&gt;0),TRUE),"Ready","Calculated EOQ outside numeric range; rescale")))),"Check inputs / numeric range")))</f>
        <v/>
      </c>
      <c r="S389" s="8">
        <f>IF(R389&lt;&gt;"Ready","",IFERROR(IF(D389="Statistical",IF(G389=50,0,MAX(0,_xlfn.NORM.S.INV(G389/100))),""),""))</f>
        <v/>
      </c>
      <c r="T389" s="8">
        <f>IF(R389&lt;&gt;"Ready","",IFERROR(IF(D389="Entered",E389,S389*F389*SQRT(C389)),""))</f>
        <v/>
      </c>
      <c r="U389" s="8">
        <f>IF(R389&lt;&gt;"Ready","",IFERROR(B389*365,""))</f>
        <v/>
      </c>
      <c r="V389" s="8">
        <f>IF(R389&lt;&gt;"Ready","",IFERROR(IF(H389="Entered",I389,IF(H389="Review",B389*L389,IF(U389=0,0,SQRT(2*U389*J389/K389)))),""))</f>
        <v/>
      </c>
      <c r="W389" s="8">
        <f>IF(R389&lt;&gt;"Ready","",IFERROR(B389*C389+T389,""))</f>
        <v/>
      </c>
      <c r="X389" s="8">
        <f>IF(R389&lt;&gt;"Ready","",IFERROR(W389+V389,""))</f>
        <v/>
      </c>
      <c r="Y389" s="8">
        <f>IF(R389&lt;&gt;"Ready","",IFERROR(M389+N(N389)-N(O389),""))</f>
        <v/>
      </c>
      <c r="Z389" s="8">
        <f>IF(R389&lt;&gt;"Ready","",IFERROR(IF(OR(Y389&lt;=W389,Y389-W389&lt;=MIN(8.881784197001252E-16*MAX(ABS(Y389),ABS(W389)),1E-9)),"Yes","No"),""))</f>
        <v/>
      </c>
      <c r="AA389" s="8">
        <f>IF(R389&lt;&gt;"Ready","",IFERROR(IF(AND(Z389="Yes",NOT(OR(X389&lt;=Y389,X389-Y389&lt;=MIN(8.881784197001252E-16*MAX(ABS(X389),ABS(Y389)),1E-9)))),MAX(0,X389-Y389),0),""))</f>
        <v/>
      </c>
      <c r="AB389" s="8">
        <f>IF(R389&lt;&gt;"Ready","",IFERROR(IF(AA389&gt;0,IF(N(Q389)&gt;0,IF(ABS(AD389-ROUND(AD389,0))&lt;=MIN(8.881784197001252E-16*AD389,1E-9),ROUND(AD389,0),ROUNDUP(AD389,0))*Q389,MAX(AA389,N(P389))),0),""))</f>
        <v/>
      </c>
      <c r="AC389" s="8">
        <f>IF(R389&lt;&gt;"Ready","",IFERROR(Y389+AB389,""))</f>
        <v/>
      </c>
      <c r="AD389" s="8">
        <f>IF(R389&lt;&gt;"Ready","",IFERROR(IF(N(Q389)&gt;0,MAX(AA389,N(P389))/Q389,""),""))</f>
        <v/>
      </c>
    </row>
    <row r="390">
      <c r="A390" s="6" t="n"/>
      <c r="B390" s="7" t="n"/>
      <c r="C390" s="7" t="n"/>
      <c r="D390" s="7" t="n"/>
      <c r="E390" s="7" t="n"/>
      <c r="F390" s="7" t="n"/>
      <c r="G390" s="7" t="n"/>
      <c r="H390" s="7" t="n"/>
      <c r="I390" s="7" t="n"/>
      <c r="J390" s="7" t="n"/>
      <c r="K390" s="7" t="n"/>
      <c r="L390" s="7" t="n"/>
      <c r="M390" s="7" t="n"/>
      <c r="N390" s="7" t="n"/>
      <c r="O390" s="7" t="n"/>
      <c r="P390" s="7" t="n"/>
      <c r="Q390" s="7" t="n"/>
      <c r="R390" s="8">
        <f>IF(COUNTA(A390:Q390)=0,"",IF(TRIM(A390&amp;"")="","Item required",IFERROR(IF(NOT(AND(COUNT(B390:C390,M390)=3,MIN(B390:C390,M390)&gt;=0,COUNT(N390:Q390)=COUNTA(N390:Q390),MIN(N390:Q390)&gt;=0)),"Enter nonnegative numbers for demand, days and stock",IF(NOT(OR(AND(D390="Entered",COUNT(E390)=1,E390&gt;=0,COUNTA(F390:G390)=0),AND(D390="Statistical",E390="",COUNT(F390:G390)=2,F390&gt;=0,G390&gt;=50,G390&lt;=99.9))),"Choose entered safety OR sigma and service (50-99.9%)",IF(NOT(OR(AND(H390="Entered",COUNT(I390)=1,I390&gt;=0,COUNTA(J390:L390)=0),AND(H390="EOQ",I390="",L390="",COUNT(J390:K390)=2,MIN(J390:K390)&gt;0),AND(H390="Review",COUNT(L390)=1,L390&gt;=0,COUNTA(I390:K390)=0))),"Choose one quantity basis; EOQ costs must be positive",IF(IF(H390="EOQ",IF(B390=0,TRUE,SQRT(2*(B390*365)*J390/K390)&gt;0),TRUE),"Ready","Calculated EOQ outside numeric range; rescale")))),"Check inputs / numeric range")))</f>
        <v/>
      </c>
      <c r="S390" s="8">
        <f>IF(R390&lt;&gt;"Ready","",IFERROR(IF(D390="Statistical",IF(G390=50,0,MAX(0,_xlfn.NORM.S.INV(G390/100))),""),""))</f>
        <v/>
      </c>
      <c r="T390" s="8">
        <f>IF(R390&lt;&gt;"Ready","",IFERROR(IF(D390="Entered",E390,S390*F390*SQRT(C390)),""))</f>
        <v/>
      </c>
      <c r="U390" s="8">
        <f>IF(R390&lt;&gt;"Ready","",IFERROR(B390*365,""))</f>
        <v/>
      </c>
      <c r="V390" s="8">
        <f>IF(R390&lt;&gt;"Ready","",IFERROR(IF(H390="Entered",I390,IF(H390="Review",B390*L390,IF(U390=0,0,SQRT(2*U390*J390/K390)))),""))</f>
        <v/>
      </c>
      <c r="W390" s="8">
        <f>IF(R390&lt;&gt;"Ready","",IFERROR(B390*C390+T390,""))</f>
        <v/>
      </c>
      <c r="X390" s="8">
        <f>IF(R390&lt;&gt;"Ready","",IFERROR(W390+V390,""))</f>
        <v/>
      </c>
      <c r="Y390" s="8">
        <f>IF(R390&lt;&gt;"Ready","",IFERROR(M390+N(N390)-N(O390),""))</f>
        <v/>
      </c>
      <c r="Z390" s="8">
        <f>IF(R390&lt;&gt;"Ready","",IFERROR(IF(OR(Y390&lt;=W390,Y390-W390&lt;=MIN(8.881784197001252E-16*MAX(ABS(Y390),ABS(W390)),1E-9)),"Yes","No"),""))</f>
        <v/>
      </c>
      <c r="AA390" s="8">
        <f>IF(R390&lt;&gt;"Ready","",IFERROR(IF(AND(Z390="Yes",NOT(OR(X390&lt;=Y390,X390-Y390&lt;=MIN(8.881784197001252E-16*MAX(ABS(X390),ABS(Y390)),1E-9)))),MAX(0,X390-Y390),0),""))</f>
        <v/>
      </c>
      <c r="AB390" s="8">
        <f>IF(R390&lt;&gt;"Ready","",IFERROR(IF(AA390&gt;0,IF(N(Q390)&gt;0,IF(ABS(AD390-ROUND(AD390,0))&lt;=MIN(8.881784197001252E-16*AD390,1E-9),ROUND(AD390,0),ROUNDUP(AD390,0))*Q390,MAX(AA390,N(P390))),0),""))</f>
        <v/>
      </c>
      <c r="AC390" s="8">
        <f>IF(R390&lt;&gt;"Ready","",IFERROR(Y390+AB390,""))</f>
        <v/>
      </c>
      <c r="AD390" s="8">
        <f>IF(R390&lt;&gt;"Ready","",IFERROR(IF(N(Q390)&gt;0,MAX(AA390,N(P390))/Q390,""),""))</f>
        <v/>
      </c>
    </row>
    <row r="391">
      <c r="A391" s="6" t="n"/>
      <c r="B391" s="7" t="n"/>
      <c r="C391" s="7" t="n"/>
      <c r="D391" s="7" t="n"/>
      <c r="E391" s="7" t="n"/>
      <c r="F391" s="7" t="n"/>
      <c r="G391" s="7" t="n"/>
      <c r="H391" s="7" t="n"/>
      <c r="I391" s="7" t="n"/>
      <c r="J391" s="7" t="n"/>
      <c r="K391" s="7" t="n"/>
      <c r="L391" s="7" t="n"/>
      <c r="M391" s="7" t="n"/>
      <c r="N391" s="7" t="n"/>
      <c r="O391" s="7" t="n"/>
      <c r="P391" s="7" t="n"/>
      <c r="Q391" s="7" t="n"/>
      <c r="R391" s="8">
        <f>IF(COUNTA(A391:Q391)=0,"",IF(TRIM(A391&amp;"")="","Item required",IFERROR(IF(NOT(AND(COUNT(B391:C391,M391)=3,MIN(B391:C391,M391)&gt;=0,COUNT(N391:Q391)=COUNTA(N391:Q391),MIN(N391:Q391)&gt;=0)),"Enter nonnegative numbers for demand, days and stock",IF(NOT(OR(AND(D391="Entered",COUNT(E391)=1,E391&gt;=0,COUNTA(F391:G391)=0),AND(D391="Statistical",E391="",COUNT(F391:G391)=2,F391&gt;=0,G391&gt;=50,G391&lt;=99.9))),"Choose entered safety OR sigma and service (50-99.9%)",IF(NOT(OR(AND(H391="Entered",COUNT(I391)=1,I391&gt;=0,COUNTA(J391:L391)=0),AND(H391="EOQ",I391="",L391="",COUNT(J391:K391)=2,MIN(J391:K391)&gt;0),AND(H391="Review",COUNT(L391)=1,L391&gt;=0,COUNTA(I391:K391)=0))),"Choose one quantity basis; EOQ costs must be positive",IF(IF(H391="EOQ",IF(B391=0,TRUE,SQRT(2*(B391*365)*J391/K391)&gt;0),TRUE),"Ready","Calculated EOQ outside numeric range; rescale")))),"Check inputs / numeric range")))</f>
        <v/>
      </c>
      <c r="S391" s="8">
        <f>IF(R391&lt;&gt;"Ready","",IFERROR(IF(D391="Statistical",IF(G391=50,0,MAX(0,_xlfn.NORM.S.INV(G391/100))),""),""))</f>
        <v/>
      </c>
      <c r="T391" s="8">
        <f>IF(R391&lt;&gt;"Ready","",IFERROR(IF(D391="Entered",E391,S391*F391*SQRT(C391)),""))</f>
        <v/>
      </c>
      <c r="U391" s="8">
        <f>IF(R391&lt;&gt;"Ready","",IFERROR(B391*365,""))</f>
        <v/>
      </c>
      <c r="V391" s="8">
        <f>IF(R391&lt;&gt;"Ready","",IFERROR(IF(H391="Entered",I391,IF(H391="Review",B391*L391,IF(U391=0,0,SQRT(2*U391*J391/K391)))),""))</f>
        <v/>
      </c>
      <c r="W391" s="8">
        <f>IF(R391&lt;&gt;"Ready","",IFERROR(B391*C391+T391,""))</f>
        <v/>
      </c>
      <c r="X391" s="8">
        <f>IF(R391&lt;&gt;"Ready","",IFERROR(W391+V391,""))</f>
        <v/>
      </c>
      <c r="Y391" s="8">
        <f>IF(R391&lt;&gt;"Ready","",IFERROR(M391+N(N391)-N(O391),""))</f>
        <v/>
      </c>
      <c r="Z391" s="8">
        <f>IF(R391&lt;&gt;"Ready","",IFERROR(IF(OR(Y391&lt;=W391,Y391-W391&lt;=MIN(8.881784197001252E-16*MAX(ABS(Y391),ABS(W391)),1E-9)),"Yes","No"),""))</f>
        <v/>
      </c>
      <c r="AA391" s="8">
        <f>IF(R391&lt;&gt;"Ready","",IFERROR(IF(AND(Z391="Yes",NOT(OR(X391&lt;=Y391,X391-Y391&lt;=MIN(8.881784197001252E-16*MAX(ABS(X391),ABS(Y391)),1E-9)))),MAX(0,X391-Y391),0),""))</f>
        <v/>
      </c>
      <c r="AB391" s="8">
        <f>IF(R391&lt;&gt;"Ready","",IFERROR(IF(AA391&gt;0,IF(N(Q391)&gt;0,IF(ABS(AD391-ROUND(AD391,0))&lt;=MIN(8.881784197001252E-16*AD391,1E-9),ROUND(AD391,0),ROUNDUP(AD391,0))*Q391,MAX(AA391,N(P391))),0),""))</f>
        <v/>
      </c>
      <c r="AC391" s="8">
        <f>IF(R391&lt;&gt;"Ready","",IFERROR(Y391+AB391,""))</f>
        <v/>
      </c>
      <c r="AD391" s="8">
        <f>IF(R391&lt;&gt;"Ready","",IFERROR(IF(N(Q391)&gt;0,MAX(AA391,N(P391))/Q391,""),""))</f>
        <v/>
      </c>
    </row>
    <row r="392">
      <c r="A392" s="6" t="n"/>
      <c r="B392" s="7" t="n"/>
      <c r="C392" s="7" t="n"/>
      <c r="D392" s="7" t="n"/>
      <c r="E392" s="7" t="n"/>
      <c r="F392" s="7" t="n"/>
      <c r="G392" s="7" t="n"/>
      <c r="H392" s="7" t="n"/>
      <c r="I392" s="7" t="n"/>
      <c r="J392" s="7" t="n"/>
      <c r="K392" s="7" t="n"/>
      <c r="L392" s="7" t="n"/>
      <c r="M392" s="7" t="n"/>
      <c r="N392" s="7" t="n"/>
      <c r="O392" s="7" t="n"/>
      <c r="P392" s="7" t="n"/>
      <c r="Q392" s="7" t="n"/>
      <c r="R392" s="8">
        <f>IF(COUNTA(A392:Q392)=0,"",IF(TRIM(A392&amp;"")="","Item required",IFERROR(IF(NOT(AND(COUNT(B392:C392,M392)=3,MIN(B392:C392,M392)&gt;=0,COUNT(N392:Q392)=COUNTA(N392:Q392),MIN(N392:Q392)&gt;=0)),"Enter nonnegative numbers for demand, days and stock",IF(NOT(OR(AND(D392="Entered",COUNT(E392)=1,E392&gt;=0,COUNTA(F392:G392)=0),AND(D392="Statistical",E392="",COUNT(F392:G392)=2,F392&gt;=0,G392&gt;=50,G392&lt;=99.9))),"Choose entered safety OR sigma and service (50-99.9%)",IF(NOT(OR(AND(H392="Entered",COUNT(I392)=1,I392&gt;=0,COUNTA(J392:L392)=0),AND(H392="EOQ",I392="",L392="",COUNT(J392:K392)=2,MIN(J392:K392)&gt;0),AND(H392="Review",COUNT(L392)=1,L392&gt;=0,COUNTA(I392:K392)=0))),"Choose one quantity basis; EOQ costs must be positive",IF(IF(H392="EOQ",IF(B392=0,TRUE,SQRT(2*(B392*365)*J392/K392)&gt;0),TRUE),"Ready","Calculated EOQ outside numeric range; rescale")))),"Check inputs / numeric range")))</f>
        <v/>
      </c>
      <c r="S392" s="8">
        <f>IF(R392&lt;&gt;"Ready","",IFERROR(IF(D392="Statistical",IF(G392=50,0,MAX(0,_xlfn.NORM.S.INV(G392/100))),""),""))</f>
        <v/>
      </c>
      <c r="T392" s="8">
        <f>IF(R392&lt;&gt;"Ready","",IFERROR(IF(D392="Entered",E392,S392*F392*SQRT(C392)),""))</f>
        <v/>
      </c>
      <c r="U392" s="8">
        <f>IF(R392&lt;&gt;"Ready","",IFERROR(B392*365,""))</f>
        <v/>
      </c>
      <c r="V392" s="8">
        <f>IF(R392&lt;&gt;"Ready","",IFERROR(IF(H392="Entered",I392,IF(H392="Review",B392*L392,IF(U392=0,0,SQRT(2*U392*J392/K392)))),""))</f>
        <v/>
      </c>
      <c r="W392" s="8">
        <f>IF(R392&lt;&gt;"Ready","",IFERROR(B392*C392+T392,""))</f>
        <v/>
      </c>
      <c r="X392" s="8">
        <f>IF(R392&lt;&gt;"Ready","",IFERROR(W392+V392,""))</f>
        <v/>
      </c>
      <c r="Y392" s="8">
        <f>IF(R392&lt;&gt;"Ready","",IFERROR(M392+N(N392)-N(O392),""))</f>
        <v/>
      </c>
      <c r="Z392" s="8">
        <f>IF(R392&lt;&gt;"Ready","",IFERROR(IF(OR(Y392&lt;=W392,Y392-W392&lt;=MIN(8.881784197001252E-16*MAX(ABS(Y392),ABS(W392)),1E-9)),"Yes","No"),""))</f>
        <v/>
      </c>
      <c r="AA392" s="8">
        <f>IF(R392&lt;&gt;"Ready","",IFERROR(IF(AND(Z392="Yes",NOT(OR(X392&lt;=Y392,X392-Y392&lt;=MIN(8.881784197001252E-16*MAX(ABS(X392),ABS(Y392)),1E-9)))),MAX(0,X392-Y392),0),""))</f>
        <v/>
      </c>
      <c r="AB392" s="8">
        <f>IF(R392&lt;&gt;"Ready","",IFERROR(IF(AA392&gt;0,IF(N(Q392)&gt;0,IF(ABS(AD392-ROUND(AD392,0))&lt;=MIN(8.881784197001252E-16*AD392,1E-9),ROUND(AD392,0),ROUNDUP(AD392,0))*Q392,MAX(AA392,N(P392))),0),""))</f>
        <v/>
      </c>
      <c r="AC392" s="8">
        <f>IF(R392&lt;&gt;"Ready","",IFERROR(Y392+AB392,""))</f>
        <v/>
      </c>
      <c r="AD392" s="8">
        <f>IF(R392&lt;&gt;"Ready","",IFERROR(IF(N(Q392)&gt;0,MAX(AA392,N(P392))/Q392,""),""))</f>
        <v/>
      </c>
    </row>
    <row r="393">
      <c r="A393" s="6" t="n"/>
      <c r="B393" s="7" t="n"/>
      <c r="C393" s="7" t="n"/>
      <c r="D393" s="7" t="n"/>
      <c r="E393" s="7" t="n"/>
      <c r="F393" s="7" t="n"/>
      <c r="G393" s="7" t="n"/>
      <c r="H393" s="7" t="n"/>
      <c r="I393" s="7" t="n"/>
      <c r="J393" s="7" t="n"/>
      <c r="K393" s="7" t="n"/>
      <c r="L393" s="7" t="n"/>
      <c r="M393" s="7" t="n"/>
      <c r="N393" s="7" t="n"/>
      <c r="O393" s="7" t="n"/>
      <c r="P393" s="7" t="n"/>
      <c r="Q393" s="7" t="n"/>
      <c r="R393" s="8">
        <f>IF(COUNTA(A393:Q393)=0,"",IF(TRIM(A393&amp;"")="","Item required",IFERROR(IF(NOT(AND(COUNT(B393:C393,M393)=3,MIN(B393:C393,M393)&gt;=0,COUNT(N393:Q393)=COUNTA(N393:Q393),MIN(N393:Q393)&gt;=0)),"Enter nonnegative numbers for demand, days and stock",IF(NOT(OR(AND(D393="Entered",COUNT(E393)=1,E393&gt;=0,COUNTA(F393:G393)=0),AND(D393="Statistical",E393="",COUNT(F393:G393)=2,F393&gt;=0,G393&gt;=50,G393&lt;=99.9))),"Choose entered safety OR sigma and service (50-99.9%)",IF(NOT(OR(AND(H393="Entered",COUNT(I393)=1,I393&gt;=0,COUNTA(J393:L393)=0),AND(H393="EOQ",I393="",L393="",COUNT(J393:K393)=2,MIN(J393:K393)&gt;0),AND(H393="Review",COUNT(L393)=1,L393&gt;=0,COUNTA(I393:K393)=0))),"Choose one quantity basis; EOQ costs must be positive",IF(IF(H393="EOQ",IF(B393=0,TRUE,SQRT(2*(B393*365)*J393/K393)&gt;0),TRUE),"Ready","Calculated EOQ outside numeric range; rescale")))),"Check inputs / numeric range")))</f>
        <v/>
      </c>
      <c r="S393" s="8">
        <f>IF(R393&lt;&gt;"Ready","",IFERROR(IF(D393="Statistical",IF(G393=50,0,MAX(0,_xlfn.NORM.S.INV(G393/100))),""),""))</f>
        <v/>
      </c>
      <c r="T393" s="8">
        <f>IF(R393&lt;&gt;"Ready","",IFERROR(IF(D393="Entered",E393,S393*F393*SQRT(C393)),""))</f>
        <v/>
      </c>
      <c r="U393" s="8">
        <f>IF(R393&lt;&gt;"Ready","",IFERROR(B393*365,""))</f>
        <v/>
      </c>
      <c r="V393" s="8">
        <f>IF(R393&lt;&gt;"Ready","",IFERROR(IF(H393="Entered",I393,IF(H393="Review",B393*L393,IF(U393=0,0,SQRT(2*U393*J393/K393)))),""))</f>
        <v/>
      </c>
      <c r="W393" s="8">
        <f>IF(R393&lt;&gt;"Ready","",IFERROR(B393*C393+T393,""))</f>
        <v/>
      </c>
      <c r="X393" s="8">
        <f>IF(R393&lt;&gt;"Ready","",IFERROR(W393+V393,""))</f>
        <v/>
      </c>
      <c r="Y393" s="8">
        <f>IF(R393&lt;&gt;"Ready","",IFERROR(M393+N(N393)-N(O393),""))</f>
        <v/>
      </c>
      <c r="Z393" s="8">
        <f>IF(R393&lt;&gt;"Ready","",IFERROR(IF(OR(Y393&lt;=W393,Y393-W393&lt;=MIN(8.881784197001252E-16*MAX(ABS(Y393),ABS(W393)),1E-9)),"Yes","No"),""))</f>
        <v/>
      </c>
      <c r="AA393" s="8">
        <f>IF(R393&lt;&gt;"Ready","",IFERROR(IF(AND(Z393="Yes",NOT(OR(X393&lt;=Y393,X393-Y393&lt;=MIN(8.881784197001252E-16*MAX(ABS(X393),ABS(Y393)),1E-9)))),MAX(0,X393-Y393),0),""))</f>
        <v/>
      </c>
      <c r="AB393" s="8">
        <f>IF(R393&lt;&gt;"Ready","",IFERROR(IF(AA393&gt;0,IF(N(Q393)&gt;0,IF(ABS(AD393-ROUND(AD393,0))&lt;=MIN(8.881784197001252E-16*AD393,1E-9),ROUND(AD393,0),ROUNDUP(AD393,0))*Q393,MAX(AA393,N(P393))),0),""))</f>
        <v/>
      </c>
      <c r="AC393" s="8">
        <f>IF(R393&lt;&gt;"Ready","",IFERROR(Y393+AB393,""))</f>
        <v/>
      </c>
      <c r="AD393" s="8">
        <f>IF(R393&lt;&gt;"Ready","",IFERROR(IF(N(Q393)&gt;0,MAX(AA393,N(P393))/Q393,""),""))</f>
        <v/>
      </c>
    </row>
    <row r="394">
      <c r="A394" s="6" t="n"/>
      <c r="B394" s="7" t="n"/>
      <c r="C394" s="7" t="n"/>
      <c r="D394" s="7" t="n"/>
      <c r="E394" s="7" t="n"/>
      <c r="F394" s="7" t="n"/>
      <c r="G394" s="7" t="n"/>
      <c r="H394" s="7" t="n"/>
      <c r="I394" s="7" t="n"/>
      <c r="J394" s="7" t="n"/>
      <c r="K394" s="7" t="n"/>
      <c r="L394" s="7" t="n"/>
      <c r="M394" s="7" t="n"/>
      <c r="N394" s="7" t="n"/>
      <c r="O394" s="7" t="n"/>
      <c r="P394" s="7" t="n"/>
      <c r="Q394" s="7" t="n"/>
      <c r="R394" s="8">
        <f>IF(COUNTA(A394:Q394)=0,"",IF(TRIM(A394&amp;"")="","Item required",IFERROR(IF(NOT(AND(COUNT(B394:C394,M394)=3,MIN(B394:C394,M394)&gt;=0,COUNT(N394:Q394)=COUNTA(N394:Q394),MIN(N394:Q394)&gt;=0)),"Enter nonnegative numbers for demand, days and stock",IF(NOT(OR(AND(D394="Entered",COUNT(E394)=1,E394&gt;=0,COUNTA(F394:G394)=0),AND(D394="Statistical",E394="",COUNT(F394:G394)=2,F394&gt;=0,G394&gt;=50,G394&lt;=99.9))),"Choose entered safety OR sigma and service (50-99.9%)",IF(NOT(OR(AND(H394="Entered",COUNT(I394)=1,I394&gt;=0,COUNTA(J394:L394)=0),AND(H394="EOQ",I394="",L394="",COUNT(J394:K394)=2,MIN(J394:K394)&gt;0),AND(H394="Review",COUNT(L394)=1,L394&gt;=0,COUNTA(I394:K394)=0))),"Choose one quantity basis; EOQ costs must be positive",IF(IF(H394="EOQ",IF(B394=0,TRUE,SQRT(2*(B394*365)*J394/K394)&gt;0),TRUE),"Ready","Calculated EOQ outside numeric range; rescale")))),"Check inputs / numeric range")))</f>
        <v/>
      </c>
      <c r="S394" s="8">
        <f>IF(R394&lt;&gt;"Ready","",IFERROR(IF(D394="Statistical",IF(G394=50,0,MAX(0,_xlfn.NORM.S.INV(G394/100))),""),""))</f>
        <v/>
      </c>
      <c r="T394" s="8">
        <f>IF(R394&lt;&gt;"Ready","",IFERROR(IF(D394="Entered",E394,S394*F394*SQRT(C394)),""))</f>
        <v/>
      </c>
      <c r="U394" s="8">
        <f>IF(R394&lt;&gt;"Ready","",IFERROR(B394*365,""))</f>
        <v/>
      </c>
      <c r="V394" s="8">
        <f>IF(R394&lt;&gt;"Ready","",IFERROR(IF(H394="Entered",I394,IF(H394="Review",B394*L394,IF(U394=0,0,SQRT(2*U394*J394/K394)))),""))</f>
        <v/>
      </c>
      <c r="W394" s="8">
        <f>IF(R394&lt;&gt;"Ready","",IFERROR(B394*C394+T394,""))</f>
        <v/>
      </c>
      <c r="X394" s="8">
        <f>IF(R394&lt;&gt;"Ready","",IFERROR(W394+V394,""))</f>
        <v/>
      </c>
      <c r="Y394" s="8">
        <f>IF(R394&lt;&gt;"Ready","",IFERROR(M394+N(N394)-N(O394),""))</f>
        <v/>
      </c>
      <c r="Z394" s="8">
        <f>IF(R394&lt;&gt;"Ready","",IFERROR(IF(OR(Y394&lt;=W394,Y394-W394&lt;=MIN(8.881784197001252E-16*MAX(ABS(Y394),ABS(W394)),1E-9)),"Yes","No"),""))</f>
        <v/>
      </c>
      <c r="AA394" s="8">
        <f>IF(R394&lt;&gt;"Ready","",IFERROR(IF(AND(Z394="Yes",NOT(OR(X394&lt;=Y394,X394-Y394&lt;=MIN(8.881784197001252E-16*MAX(ABS(X394),ABS(Y394)),1E-9)))),MAX(0,X394-Y394),0),""))</f>
        <v/>
      </c>
      <c r="AB394" s="8">
        <f>IF(R394&lt;&gt;"Ready","",IFERROR(IF(AA394&gt;0,IF(N(Q394)&gt;0,IF(ABS(AD394-ROUND(AD394,0))&lt;=MIN(8.881784197001252E-16*AD394,1E-9),ROUND(AD394,0),ROUNDUP(AD394,0))*Q394,MAX(AA394,N(P394))),0),""))</f>
        <v/>
      </c>
      <c r="AC394" s="8">
        <f>IF(R394&lt;&gt;"Ready","",IFERROR(Y394+AB394,""))</f>
        <v/>
      </c>
      <c r="AD394" s="8">
        <f>IF(R394&lt;&gt;"Ready","",IFERROR(IF(N(Q394)&gt;0,MAX(AA394,N(P394))/Q394,""),""))</f>
        <v/>
      </c>
    </row>
    <row r="395">
      <c r="A395" s="6" t="n"/>
      <c r="B395" s="7" t="n"/>
      <c r="C395" s="7" t="n"/>
      <c r="D395" s="7" t="n"/>
      <c r="E395" s="7" t="n"/>
      <c r="F395" s="7" t="n"/>
      <c r="G395" s="7" t="n"/>
      <c r="H395" s="7" t="n"/>
      <c r="I395" s="7" t="n"/>
      <c r="J395" s="7" t="n"/>
      <c r="K395" s="7" t="n"/>
      <c r="L395" s="7" t="n"/>
      <c r="M395" s="7" t="n"/>
      <c r="N395" s="7" t="n"/>
      <c r="O395" s="7" t="n"/>
      <c r="P395" s="7" t="n"/>
      <c r="Q395" s="7" t="n"/>
      <c r="R395" s="8">
        <f>IF(COUNTA(A395:Q395)=0,"",IF(TRIM(A395&amp;"")="","Item required",IFERROR(IF(NOT(AND(COUNT(B395:C395,M395)=3,MIN(B395:C395,M395)&gt;=0,COUNT(N395:Q395)=COUNTA(N395:Q395),MIN(N395:Q395)&gt;=0)),"Enter nonnegative numbers for demand, days and stock",IF(NOT(OR(AND(D395="Entered",COUNT(E395)=1,E395&gt;=0,COUNTA(F395:G395)=0),AND(D395="Statistical",E395="",COUNT(F395:G395)=2,F395&gt;=0,G395&gt;=50,G395&lt;=99.9))),"Choose entered safety OR sigma and service (50-99.9%)",IF(NOT(OR(AND(H395="Entered",COUNT(I395)=1,I395&gt;=0,COUNTA(J395:L395)=0),AND(H395="EOQ",I395="",L395="",COUNT(J395:K395)=2,MIN(J395:K395)&gt;0),AND(H395="Review",COUNT(L395)=1,L395&gt;=0,COUNTA(I395:K395)=0))),"Choose one quantity basis; EOQ costs must be positive",IF(IF(H395="EOQ",IF(B395=0,TRUE,SQRT(2*(B395*365)*J395/K395)&gt;0),TRUE),"Ready","Calculated EOQ outside numeric range; rescale")))),"Check inputs / numeric range")))</f>
        <v/>
      </c>
      <c r="S395" s="8">
        <f>IF(R395&lt;&gt;"Ready","",IFERROR(IF(D395="Statistical",IF(G395=50,0,MAX(0,_xlfn.NORM.S.INV(G395/100))),""),""))</f>
        <v/>
      </c>
      <c r="T395" s="8">
        <f>IF(R395&lt;&gt;"Ready","",IFERROR(IF(D395="Entered",E395,S395*F395*SQRT(C395)),""))</f>
        <v/>
      </c>
      <c r="U395" s="8">
        <f>IF(R395&lt;&gt;"Ready","",IFERROR(B395*365,""))</f>
        <v/>
      </c>
      <c r="V395" s="8">
        <f>IF(R395&lt;&gt;"Ready","",IFERROR(IF(H395="Entered",I395,IF(H395="Review",B395*L395,IF(U395=0,0,SQRT(2*U395*J395/K395)))),""))</f>
        <v/>
      </c>
      <c r="W395" s="8">
        <f>IF(R395&lt;&gt;"Ready","",IFERROR(B395*C395+T395,""))</f>
        <v/>
      </c>
      <c r="X395" s="8">
        <f>IF(R395&lt;&gt;"Ready","",IFERROR(W395+V395,""))</f>
        <v/>
      </c>
      <c r="Y395" s="8">
        <f>IF(R395&lt;&gt;"Ready","",IFERROR(M395+N(N395)-N(O395),""))</f>
        <v/>
      </c>
      <c r="Z395" s="8">
        <f>IF(R395&lt;&gt;"Ready","",IFERROR(IF(OR(Y395&lt;=W395,Y395-W395&lt;=MIN(8.881784197001252E-16*MAX(ABS(Y395),ABS(W395)),1E-9)),"Yes","No"),""))</f>
        <v/>
      </c>
      <c r="AA395" s="8">
        <f>IF(R395&lt;&gt;"Ready","",IFERROR(IF(AND(Z395="Yes",NOT(OR(X395&lt;=Y395,X395-Y395&lt;=MIN(8.881784197001252E-16*MAX(ABS(X395),ABS(Y395)),1E-9)))),MAX(0,X395-Y395),0),""))</f>
        <v/>
      </c>
      <c r="AB395" s="8">
        <f>IF(R395&lt;&gt;"Ready","",IFERROR(IF(AA395&gt;0,IF(N(Q395)&gt;0,IF(ABS(AD395-ROUND(AD395,0))&lt;=MIN(8.881784197001252E-16*AD395,1E-9),ROUND(AD395,0),ROUNDUP(AD395,0))*Q395,MAX(AA395,N(P395))),0),""))</f>
        <v/>
      </c>
      <c r="AC395" s="8">
        <f>IF(R395&lt;&gt;"Ready","",IFERROR(Y395+AB395,""))</f>
        <v/>
      </c>
      <c r="AD395" s="8">
        <f>IF(R395&lt;&gt;"Ready","",IFERROR(IF(N(Q395)&gt;0,MAX(AA395,N(P395))/Q395,""),""))</f>
        <v/>
      </c>
    </row>
    <row r="396">
      <c r="A396" s="6" t="n"/>
      <c r="B396" s="7" t="n"/>
      <c r="C396" s="7" t="n"/>
      <c r="D396" s="7" t="n"/>
      <c r="E396" s="7" t="n"/>
      <c r="F396" s="7" t="n"/>
      <c r="G396" s="7" t="n"/>
      <c r="H396" s="7" t="n"/>
      <c r="I396" s="7" t="n"/>
      <c r="J396" s="7" t="n"/>
      <c r="K396" s="7" t="n"/>
      <c r="L396" s="7" t="n"/>
      <c r="M396" s="7" t="n"/>
      <c r="N396" s="7" t="n"/>
      <c r="O396" s="7" t="n"/>
      <c r="P396" s="7" t="n"/>
      <c r="Q396" s="7" t="n"/>
      <c r="R396" s="8">
        <f>IF(COUNTA(A396:Q396)=0,"",IF(TRIM(A396&amp;"")="","Item required",IFERROR(IF(NOT(AND(COUNT(B396:C396,M396)=3,MIN(B396:C396,M396)&gt;=0,COUNT(N396:Q396)=COUNTA(N396:Q396),MIN(N396:Q396)&gt;=0)),"Enter nonnegative numbers for demand, days and stock",IF(NOT(OR(AND(D396="Entered",COUNT(E396)=1,E396&gt;=0,COUNTA(F396:G396)=0),AND(D396="Statistical",E396="",COUNT(F396:G396)=2,F396&gt;=0,G396&gt;=50,G396&lt;=99.9))),"Choose entered safety OR sigma and service (50-99.9%)",IF(NOT(OR(AND(H396="Entered",COUNT(I396)=1,I396&gt;=0,COUNTA(J396:L396)=0),AND(H396="EOQ",I396="",L396="",COUNT(J396:K396)=2,MIN(J396:K396)&gt;0),AND(H396="Review",COUNT(L396)=1,L396&gt;=0,COUNTA(I396:K396)=0))),"Choose one quantity basis; EOQ costs must be positive",IF(IF(H396="EOQ",IF(B396=0,TRUE,SQRT(2*(B396*365)*J396/K396)&gt;0),TRUE),"Ready","Calculated EOQ outside numeric range; rescale")))),"Check inputs / numeric range")))</f>
        <v/>
      </c>
      <c r="S396" s="8">
        <f>IF(R396&lt;&gt;"Ready","",IFERROR(IF(D396="Statistical",IF(G396=50,0,MAX(0,_xlfn.NORM.S.INV(G396/100))),""),""))</f>
        <v/>
      </c>
      <c r="T396" s="8">
        <f>IF(R396&lt;&gt;"Ready","",IFERROR(IF(D396="Entered",E396,S396*F396*SQRT(C396)),""))</f>
        <v/>
      </c>
      <c r="U396" s="8">
        <f>IF(R396&lt;&gt;"Ready","",IFERROR(B396*365,""))</f>
        <v/>
      </c>
      <c r="V396" s="8">
        <f>IF(R396&lt;&gt;"Ready","",IFERROR(IF(H396="Entered",I396,IF(H396="Review",B396*L396,IF(U396=0,0,SQRT(2*U396*J396/K396)))),""))</f>
        <v/>
      </c>
      <c r="W396" s="8">
        <f>IF(R396&lt;&gt;"Ready","",IFERROR(B396*C396+T396,""))</f>
        <v/>
      </c>
      <c r="X396" s="8">
        <f>IF(R396&lt;&gt;"Ready","",IFERROR(W396+V396,""))</f>
        <v/>
      </c>
      <c r="Y396" s="8">
        <f>IF(R396&lt;&gt;"Ready","",IFERROR(M396+N(N396)-N(O396),""))</f>
        <v/>
      </c>
      <c r="Z396" s="8">
        <f>IF(R396&lt;&gt;"Ready","",IFERROR(IF(OR(Y396&lt;=W396,Y396-W396&lt;=MIN(8.881784197001252E-16*MAX(ABS(Y396),ABS(W396)),1E-9)),"Yes","No"),""))</f>
        <v/>
      </c>
      <c r="AA396" s="8">
        <f>IF(R396&lt;&gt;"Ready","",IFERROR(IF(AND(Z396="Yes",NOT(OR(X396&lt;=Y396,X396-Y396&lt;=MIN(8.881784197001252E-16*MAX(ABS(X396),ABS(Y396)),1E-9)))),MAX(0,X396-Y396),0),""))</f>
        <v/>
      </c>
      <c r="AB396" s="8">
        <f>IF(R396&lt;&gt;"Ready","",IFERROR(IF(AA396&gt;0,IF(N(Q396)&gt;0,IF(ABS(AD396-ROUND(AD396,0))&lt;=MIN(8.881784197001252E-16*AD396,1E-9),ROUND(AD396,0),ROUNDUP(AD396,0))*Q396,MAX(AA396,N(P396))),0),""))</f>
        <v/>
      </c>
      <c r="AC396" s="8">
        <f>IF(R396&lt;&gt;"Ready","",IFERROR(Y396+AB396,""))</f>
        <v/>
      </c>
      <c r="AD396" s="8">
        <f>IF(R396&lt;&gt;"Ready","",IFERROR(IF(N(Q396)&gt;0,MAX(AA396,N(P396))/Q396,""),""))</f>
        <v/>
      </c>
    </row>
    <row r="397">
      <c r="A397" s="6" t="n"/>
      <c r="B397" s="7" t="n"/>
      <c r="C397" s="7" t="n"/>
      <c r="D397" s="7" t="n"/>
      <c r="E397" s="7" t="n"/>
      <c r="F397" s="7" t="n"/>
      <c r="G397" s="7" t="n"/>
      <c r="H397" s="7" t="n"/>
      <c r="I397" s="7" t="n"/>
      <c r="J397" s="7" t="n"/>
      <c r="K397" s="7" t="n"/>
      <c r="L397" s="7" t="n"/>
      <c r="M397" s="7" t="n"/>
      <c r="N397" s="7" t="n"/>
      <c r="O397" s="7" t="n"/>
      <c r="P397" s="7" t="n"/>
      <c r="Q397" s="7" t="n"/>
      <c r="R397" s="8">
        <f>IF(COUNTA(A397:Q397)=0,"",IF(TRIM(A397&amp;"")="","Item required",IFERROR(IF(NOT(AND(COUNT(B397:C397,M397)=3,MIN(B397:C397,M397)&gt;=0,COUNT(N397:Q397)=COUNTA(N397:Q397),MIN(N397:Q397)&gt;=0)),"Enter nonnegative numbers for demand, days and stock",IF(NOT(OR(AND(D397="Entered",COUNT(E397)=1,E397&gt;=0,COUNTA(F397:G397)=0),AND(D397="Statistical",E397="",COUNT(F397:G397)=2,F397&gt;=0,G397&gt;=50,G397&lt;=99.9))),"Choose entered safety OR sigma and service (50-99.9%)",IF(NOT(OR(AND(H397="Entered",COUNT(I397)=1,I397&gt;=0,COUNTA(J397:L397)=0),AND(H397="EOQ",I397="",L397="",COUNT(J397:K397)=2,MIN(J397:K397)&gt;0),AND(H397="Review",COUNT(L397)=1,L397&gt;=0,COUNTA(I397:K397)=0))),"Choose one quantity basis; EOQ costs must be positive",IF(IF(H397="EOQ",IF(B397=0,TRUE,SQRT(2*(B397*365)*J397/K397)&gt;0),TRUE),"Ready","Calculated EOQ outside numeric range; rescale")))),"Check inputs / numeric range")))</f>
        <v/>
      </c>
      <c r="S397" s="8">
        <f>IF(R397&lt;&gt;"Ready","",IFERROR(IF(D397="Statistical",IF(G397=50,0,MAX(0,_xlfn.NORM.S.INV(G397/100))),""),""))</f>
        <v/>
      </c>
      <c r="T397" s="8">
        <f>IF(R397&lt;&gt;"Ready","",IFERROR(IF(D397="Entered",E397,S397*F397*SQRT(C397)),""))</f>
        <v/>
      </c>
      <c r="U397" s="8">
        <f>IF(R397&lt;&gt;"Ready","",IFERROR(B397*365,""))</f>
        <v/>
      </c>
      <c r="V397" s="8">
        <f>IF(R397&lt;&gt;"Ready","",IFERROR(IF(H397="Entered",I397,IF(H397="Review",B397*L397,IF(U397=0,0,SQRT(2*U397*J397/K397)))),""))</f>
        <v/>
      </c>
      <c r="W397" s="8">
        <f>IF(R397&lt;&gt;"Ready","",IFERROR(B397*C397+T397,""))</f>
        <v/>
      </c>
      <c r="X397" s="8">
        <f>IF(R397&lt;&gt;"Ready","",IFERROR(W397+V397,""))</f>
        <v/>
      </c>
      <c r="Y397" s="8">
        <f>IF(R397&lt;&gt;"Ready","",IFERROR(M397+N(N397)-N(O397),""))</f>
        <v/>
      </c>
      <c r="Z397" s="8">
        <f>IF(R397&lt;&gt;"Ready","",IFERROR(IF(OR(Y397&lt;=W397,Y397-W397&lt;=MIN(8.881784197001252E-16*MAX(ABS(Y397),ABS(W397)),1E-9)),"Yes","No"),""))</f>
        <v/>
      </c>
      <c r="AA397" s="8">
        <f>IF(R397&lt;&gt;"Ready","",IFERROR(IF(AND(Z397="Yes",NOT(OR(X397&lt;=Y397,X397-Y397&lt;=MIN(8.881784197001252E-16*MAX(ABS(X397),ABS(Y397)),1E-9)))),MAX(0,X397-Y397),0),""))</f>
        <v/>
      </c>
      <c r="AB397" s="8">
        <f>IF(R397&lt;&gt;"Ready","",IFERROR(IF(AA397&gt;0,IF(N(Q397)&gt;0,IF(ABS(AD397-ROUND(AD397,0))&lt;=MIN(8.881784197001252E-16*AD397,1E-9),ROUND(AD397,0),ROUNDUP(AD397,0))*Q397,MAX(AA397,N(P397))),0),""))</f>
        <v/>
      </c>
      <c r="AC397" s="8">
        <f>IF(R397&lt;&gt;"Ready","",IFERROR(Y397+AB397,""))</f>
        <v/>
      </c>
      <c r="AD397" s="8">
        <f>IF(R397&lt;&gt;"Ready","",IFERROR(IF(N(Q397)&gt;0,MAX(AA397,N(P397))/Q397,""),""))</f>
        <v/>
      </c>
    </row>
    <row r="398">
      <c r="A398" s="6" t="n"/>
      <c r="B398" s="7" t="n"/>
      <c r="C398" s="7" t="n"/>
      <c r="D398" s="7" t="n"/>
      <c r="E398" s="7" t="n"/>
      <c r="F398" s="7" t="n"/>
      <c r="G398" s="7" t="n"/>
      <c r="H398" s="7" t="n"/>
      <c r="I398" s="7" t="n"/>
      <c r="J398" s="7" t="n"/>
      <c r="K398" s="7" t="n"/>
      <c r="L398" s="7" t="n"/>
      <c r="M398" s="7" t="n"/>
      <c r="N398" s="7" t="n"/>
      <c r="O398" s="7" t="n"/>
      <c r="P398" s="7" t="n"/>
      <c r="Q398" s="7" t="n"/>
      <c r="R398" s="8">
        <f>IF(COUNTA(A398:Q398)=0,"",IF(TRIM(A398&amp;"")="","Item required",IFERROR(IF(NOT(AND(COUNT(B398:C398,M398)=3,MIN(B398:C398,M398)&gt;=0,COUNT(N398:Q398)=COUNTA(N398:Q398),MIN(N398:Q398)&gt;=0)),"Enter nonnegative numbers for demand, days and stock",IF(NOT(OR(AND(D398="Entered",COUNT(E398)=1,E398&gt;=0,COUNTA(F398:G398)=0),AND(D398="Statistical",E398="",COUNT(F398:G398)=2,F398&gt;=0,G398&gt;=50,G398&lt;=99.9))),"Choose entered safety OR sigma and service (50-99.9%)",IF(NOT(OR(AND(H398="Entered",COUNT(I398)=1,I398&gt;=0,COUNTA(J398:L398)=0),AND(H398="EOQ",I398="",L398="",COUNT(J398:K398)=2,MIN(J398:K398)&gt;0),AND(H398="Review",COUNT(L398)=1,L398&gt;=0,COUNTA(I398:K398)=0))),"Choose one quantity basis; EOQ costs must be positive",IF(IF(H398="EOQ",IF(B398=0,TRUE,SQRT(2*(B398*365)*J398/K398)&gt;0),TRUE),"Ready","Calculated EOQ outside numeric range; rescale")))),"Check inputs / numeric range")))</f>
        <v/>
      </c>
      <c r="S398" s="8">
        <f>IF(R398&lt;&gt;"Ready","",IFERROR(IF(D398="Statistical",IF(G398=50,0,MAX(0,_xlfn.NORM.S.INV(G398/100))),""),""))</f>
        <v/>
      </c>
      <c r="T398" s="8">
        <f>IF(R398&lt;&gt;"Ready","",IFERROR(IF(D398="Entered",E398,S398*F398*SQRT(C398)),""))</f>
        <v/>
      </c>
      <c r="U398" s="8">
        <f>IF(R398&lt;&gt;"Ready","",IFERROR(B398*365,""))</f>
        <v/>
      </c>
      <c r="V398" s="8">
        <f>IF(R398&lt;&gt;"Ready","",IFERROR(IF(H398="Entered",I398,IF(H398="Review",B398*L398,IF(U398=0,0,SQRT(2*U398*J398/K398)))),""))</f>
        <v/>
      </c>
      <c r="W398" s="8">
        <f>IF(R398&lt;&gt;"Ready","",IFERROR(B398*C398+T398,""))</f>
        <v/>
      </c>
      <c r="X398" s="8">
        <f>IF(R398&lt;&gt;"Ready","",IFERROR(W398+V398,""))</f>
        <v/>
      </c>
      <c r="Y398" s="8">
        <f>IF(R398&lt;&gt;"Ready","",IFERROR(M398+N(N398)-N(O398),""))</f>
        <v/>
      </c>
      <c r="Z398" s="8">
        <f>IF(R398&lt;&gt;"Ready","",IFERROR(IF(OR(Y398&lt;=W398,Y398-W398&lt;=MIN(8.881784197001252E-16*MAX(ABS(Y398),ABS(W398)),1E-9)),"Yes","No"),""))</f>
        <v/>
      </c>
      <c r="AA398" s="8">
        <f>IF(R398&lt;&gt;"Ready","",IFERROR(IF(AND(Z398="Yes",NOT(OR(X398&lt;=Y398,X398-Y398&lt;=MIN(8.881784197001252E-16*MAX(ABS(X398),ABS(Y398)),1E-9)))),MAX(0,X398-Y398),0),""))</f>
        <v/>
      </c>
      <c r="AB398" s="8">
        <f>IF(R398&lt;&gt;"Ready","",IFERROR(IF(AA398&gt;0,IF(N(Q398)&gt;0,IF(ABS(AD398-ROUND(AD398,0))&lt;=MIN(8.881784197001252E-16*AD398,1E-9),ROUND(AD398,0),ROUNDUP(AD398,0))*Q398,MAX(AA398,N(P398))),0),""))</f>
        <v/>
      </c>
      <c r="AC398" s="8">
        <f>IF(R398&lt;&gt;"Ready","",IFERROR(Y398+AB398,""))</f>
        <v/>
      </c>
      <c r="AD398" s="8">
        <f>IF(R398&lt;&gt;"Ready","",IFERROR(IF(N(Q398)&gt;0,MAX(AA398,N(P398))/Q398,""),""))</f>
        <v/>
      </c>
    </row>
    <row r="399">
      <c r="A399" s="6" t="n"/>
      <c r="B399" s="7" t="n"/>
      <c r="C399" s="7" t="n"/>
      <c r="D399" s="7" t="n"/>
      <c r="E399" s="7" t="n"/>
      <c r="F399" s="7" t="n"/>
      <c r="G399" s="7" t="n"/>
      <c r="H399" s="7" t="n"/>
      <c r="I399" s="7" t="n"/>
      <c r="J399" s="7" t="n"/>
      <c r="K399" s="7" t="n"/>
      <c r="L399" s="7" t="n"/>
      <c r="M399" s="7" t="n"/>
      <c r="N399" s="7" t="n"/>
      <c r="O399" s="7" t="n"/>
      <c r="P399" s="7" t="n"/>
      <c r="Q399" s="7" t="n"/>
      <c r="R399" s="8">
        <f>IF(COUNTA(A399:Q399)=0,"",IF(TRIM(A399&amp;"")="","Item required",IFERROR(IF(NOT(AND(COUNT(B399:C399,M399)=3,MIN(B399:C399,M399)&gt;=0,COUNT(N399:Q399)=COUNTA(N399:Q399),MIN(N399:Q399)&gt;=0)),"Enter nonnegative numbers for demand, days and stock",IF(NOT(OR(AND(D399="Entered",COUNT(E399)=1,E399&gt;=0,COUNTA(F399:G399)=0),AND(D399="Statistical",E399="",COUNT(F399:G399)=2,F399&gt;=0,G399&gt;=50,G399&lt;=99.9))),"Choose entered safety OR sigma and service (50-99.9%)",IF(NOT(OR(AND(H399="Entered",COUNT(I399)=1,I399&gt;=0,COUNTA(J399:L399)=0),AND(H399="EOQ",I399="",L399="",COUNT(J399:K399)=2,MIN(J399:K399)&gt;0),AND(H399="Review",COUNT(L399)=1,L399&gt;=0,COUNTA(I399:K399)=0))),"Choose one quantity basis; EOQ costs must be positive",IF(IF(H399="EOQ",IF(B399=0,TRUE,SQRT(2*(B399*365)*J399/K399)&gt;0),TRUE),"Ready","Calculated EOQ outside numeric range; rescale")))),"Check inputs / numeric range")))</f>
        <v/>
      </c>
      <c r="S399" s="8">
        <f>IF(R399&lt;&gt;"Ready","",IFERROR(IF(D399="Statistical",IF(G399=50,0,MAX(0,_xlfn.NORM.S.INV(G399/100))),""),""))</f>
        <v/>
      </c>
      <c r="T399" s="8">
        <f>IF(R399&lt;&gt;"Ready","",IFERROR(IF(D399="Entered",E399,S399*F399*SQRT(C399)),""))</f>
        <v/>
      </c>
      <c r="U399" s="8">
        <f>IF(R399&lt;&gt;"Ready","",IFERROR(B399*365,""))</f>
        <v/>
      </c>
      <c r="V399" s="8">
        <f>IF(R399&lt;&gt;"Ready","",IFERROR(IF(H399="Entered",I399,IF(H399="Review",B399*L399,IF(U399=0,0,SQRT(2*U399*J399/K399)))),""))</f>
        <v/>
      </c>
      <c r="W399" s="8">
        <f>IF(R399&lt;&gt;"Ready","",IFERROR(B399*C399+T399,""))</f>
        <v/>
      </c>
      <c r="X399" s="8">
        <f>IF(R399&lt;&gt;"Ready","",IFERROR(W399+V399,""))</f>
        <v/>
      </c>
      <c r="Y399" s="8">
        <f>IF(R399&lt;&gt;"Ready","",IFERROR(M399+N(N399)-N(O399),""))</f>
        <v/>
      </c>
      <c r="Z399" s="8">
        <f>IF(R399&lt;&gt;"Ready","",IFERROR(IF(OR(Y399&lt;=W399,Y399-W399&lt;=MIN(8.881784197001252E-16*MAX(ABS(Y399),ABS(W399)),1E-9)),"Yes","No"),""))</f>
        <v/>
      </c>
      <c r="AA399" s="8">
        <f>IF(R399&lt;&gt;"Ready","",IFERROR(IF(AND(Z399="Yes",NOT(OR(X399&lt;=Y399,X399-Y399&lt;=MIN(8.881784197001252E-16*MAX(ABS(X399),ABS(Y399)),1E-9)))),MAX(0,X399-Y399),0),""))</f>
        <v/>
      </c>
      <c r="AB399" s="8">
        <f>IF(R399&lt;&gt;"Ready","",IFERROR(IF(AA399&gt;0,IF(N(Q399)&gt;0,IF(ABS(AD399-ROUND(AD399,0))&lt;=MIN(8.881784197001252E-16*AD399,1E-9),ROUND(AD399,0),ROUNDUP(AD399,0))*Q399,MAX(AA399,N(P399))),0),""))</f>
        <v/>
      </c>
      <c r="AC399" s="8">
        <f>IF(R399&lt;&gt;"Ready","",IFERROR(Y399+AB399,""))</f>
        <v/>
      </c>
      <c r="AD399" s="8">
        <f>IF(R399&lt;&gt;"Ready","",IFERROR(IF(N(Q399)&gt;0,MAX(AA399,N(P399))/Q399,""),""))</f>
        <v/>
      </c>
    </row>
    <row r="400">
      <c r="A400" s="6" t="n"/>
      <c r="B400" s="7" t="n"/>
      <c r="C400" s="7" t="n"/>
      <c r="D400" s="7" t="n"/>
      <c r="E400" s="7" t="n"/>
      <c r="F400" s="7" t="n"/>
      <c r="G400" s="7" t="n"/>
      <c r="H400" s="7" t="n"/>
      <c r="I400" s="7" t="n"/>
      <c r="J400" s="7" t="n"/>
      <c r="K400" s="7" t="n"/>
      <c r="L400" s="7" t="n"/>
      <c r="M400" s="7" t="n"/>
      <c r="N400" s="7" t="n"/>
      <c r="O400" s="7" t="n"/>
      <c r="P400" s="7" t="n"/>
      <c r="Q400" s="7" t="n"/>
      <c r="R400" s="8">
        <f>IF(COUNTA(A400:Q400)=0,"",IF(TRIM(A400&amp;"")="","Item required",IFERROR(IF(NOT(AND(COUNT(B400:C400,M400)=3,MIN(B400:C400,M400)&gt;=0,COUNT(N400:Q400)=COUNTA(N400:Q400),MIN(N400:Q400)&gt;=0)),"Enter nonnegative numbers for demand, days and stock",IF(NOT(OR(AND(D400="Entered",COUNT(E400)=1,E400&gt;=0,COUNTA(F400:G400)=0),AND(D400="Statistical",E400="",COUNT(F400:G400)=2,F400&gt;=0,G400&gt;=50,G400&lt;=99.9))),"Choose entered safety OR sigma and service (50-99.9%)",IF(NOT(OR(AND(H400="Entered",COUNT(I400)=1,I400&gt;=0,COUNTA(J400:L400)=0),AND(H400="EOQ",I400="",L400="",COUNT(J400:K400)=2,MIN(J400:K400)&gt;0),AND(H400="Review",COUNT(L400)=1,L400&gt;=0,COUNTA(I400:K400)=0))),"Choose one quantity basis; EOQ costs must be positive",IF(IF(H400="EOQ",IF(B400=0,TRUE,SQRT(2*(B400*365)*J400/K400)&gt;0),TRUE),"Ready","Calculated EOQ outside numeric range; rescale")))),"Check inputs / numeric range")))</f>
        <v/>
      </c>
      <c r="S400" s="8">
        <f>IF(R400&lt;&gt;"Ready","",IFERROR(IF(D400="Statistical",IF(G400=50,0,MAX(0,_xlfn.NORM.S.INV(G400/100))),""),""))</f>
        <v/>
      </c>
      <c r="T400" s="8">
        <f>IF(R400&lt;&gt;"Ready","",IFERROR(IF(D400="Entered",E400,S400*F400*SQRT(C400)),""))</f>
        <v/>
      </c>
      <c r="U400" s="8">
        <f>IF(R400&lt;&gt;"Ready","",IFERROR(B400*365,""))</f>
        <v/>
      </c>
      <c r="V400" s="8">
        <f>IF(R400&lt;&gt;"Ready","",IFERROR(IF(H400="Entered",I400,IF(H400="Review",B400*L400,IF(U400=0,0,SQRT(2*U400*J400/K400)))),""))</f>
        <v/>
      </c>
      <c r="W400" s="8">
        <f>IF(R400&lt;&gt;"Ready","",IFERROR(B400*C400+T400,""))</f>
        <v/>
      </c>
      <c r="X400" s="8">
        <f>IF(R400&lt;&gt;"Ready","",IFERROR(W400+V400,""))</f>
        <v/>
      </c>
      <c r="Y400" s="8">
        <f>IF(R400&lt;&gt;"Ready","",IFERROR(M400+N(N400)-N(O400),""))</f>
        <v/>
      </c>
      <c r="Z400" s="8">
        <f>IF(R400&lt;&gt;"Ready","",IFERROR(IF(OR(Y400&lt;=W400,Y400-W400&lt;=MIN(8.881784197001252E-16*MAX(ABS(Y400),ABS(W400)),1E-9)),"Yes","No"),""))</f>
        <v/>
      </c>
      <c r="AA400" s="8">
        <f>IF(R400&lt;&gt;"Ready","",IFERROR(IF(AND(Z400="Yes",NOT(OR(X400&lt;=Y400,X400-Y400&lt;=MIN(8.881784197001252E-16*MAX(ABS(X400),ABS(Y400)),1E-9)))),MAX(0,X400-Y400),0),""))</f>
        <v/>
      </c>
      <c r="AB400" s="8">
        <f>IF(R400&lt;&gt;"Ready","",IFERROR(IF(AA400&gt;0,IF(N(Q400)&gt;0,IF(ABS(AD400-ROUND(AD400,0))&lt;=MIN(8.881784197001252E-16*AD400,1E-9),ROUND(AD400,0),ROUNDUP(AD400,0))*Q400,MAX(AA400,N(P400))),0),""))</f>
        <v/>
      </c>
      <c r="AC400" s="8">
        <f>IF(R400&lt;&gt;"Ready","",IFERROR(Y400+AB400,""))</f>
        <v/>
      </c>
      <c r="AD400" s="8">
        <f>IF(R400&lt;&gt;"Ready","",IFERROR(IF(N(Q400)&gt;0,MAX(AA400,N(P400))/Q400,""),""))</f>
        <v/>
      </c>
    </row>
    <row r="401">
      <c r="A401" s="6" t="n"/>
      <c r="B401" s="7" t="n"/>
      <c r="C401" s="7" t="n"/>
      <c r="D401" s="7" t="n"/>
      <c r="E401" s="7" t="n"/>
      <c r="F401" s="7" t="n"/>
      <c r="G401" s="7" t="n"/>
      <c r="H401" s="7" t="n"/>
      <c r="I401" s="7" t="n"/>
      <c r="J401" s="7" t="n"/>
      <c r="K401" s="7" t="n"/>
      <c r="L401" s="7" t="n"/>
      <c r="M401" s="7" t="n"/>
      <c r="N401" s="7" t="n"/>
      <c r="O401" s="7" t="n"/>
      <c r="P401" s="7" t="n"/>
      <c r="Q401" s="7" t="n"/>
      <c r="R401" s="8">
        <f>IF(COUNTA(A401:Q401)=0,"",IF(TRIM(A401&amp;"")="","Item required",IFERROR(IF(NOT(AND(COUNT(B401:C401,M401)=3,MIN(B401:C401,M401)&gt;=0,COUNT(N401:Q401)=COUNTA(N401:Q401),MIN(N401:Q401)&gt;=0)),"Enter nonnegative numbers for demand, days and stock",IF(NOT(OR(AND(D401="Entered",COUNT(E401)=1,E401&gt;=0,COUNTA(F401:G401)=0),AND(D401="Statistical",E401="",COUNT(F401:G401)=2,F401&gt;=0,G401&gt;=50,G401&lt;=99.9))),"Choose entered safety OR sigma and service (50-99.9%)",IF(NOT(OR(AND(H401="Entered",COUNT(I401)=1,I401&gt;=0,COUNTA(J401:L401)=0),AND(H401="EOQ",I401="",L401="",COUNT(J401:K401)=2,MIN(J401:K401)&gt;0),AND(H401="Review",COUNT(L401)=1,L401&gt;=0,COUNTA(I401:K401)=0))),"Choose one quantity basis; EOQ costs must be positive",IF(IF(H401="EOQ",IF(B401=0,TRUE,SQRT(2*(B401*365)*J401/K401)&gt;0),TRUE),"Ready","Calculated EOQ outside numeric range; rescale")))),"Check inputs / numeric range")))</f>
        <v/>
      </c>
      <c r="S401" s="8">
        <f>IF(R401&lt;&gt;"Ready","",IFERROR(IF(D401="Statistical",IF(G401=50,0,MAX(0,_xlfn.NORM.S.INV(G401/100))),""),""))</f>
        <v/>
      </c>
      <c r="T401" s="8">
        <f>IF(R401&lt;&gt;"Ready","",IFERROR(IF(D401="Entered",E401,S401*F401*SQRT(C401)),""))</f>
        <v/>
      </c>
      <c r="U401" s="8">
        <f>IF(R401&lt;&gt;"Ready","",IFERROR(B401*365,""))</f>
        <v/>
      </c>
      <c r="V401" s="8">
        <f>IF(R401&lt;&gt;"Ready","",IFERROR(IF(H401="Entered",I401,IF(H401="Review",B401*L401,IF(U401=0,0,SQRT(2*U401*J401/K401)))),""))</f>
        <v/>
      </c>
      <c r="W401" s="8">
        <f>IF(R401&lt;&gt;"Ready","",IFERROR(B401*C401+T401,""))</f>
        <v/>
      </c>
      <c r="X401" s="8">
        <f>IF(R401&lt;&gt;"Ready","",IFERROR(W401+V401,""))</f>
        <v/>
      </c>
      <c r="Y401" s="8">
        <f>IF(R401&lt;&gt;"Ready","",IFERROR(M401+N(N401)-N(O401),""))</f>
        <v/>
      </c>
      <c r="Z401" s="8">
        <f>IF(R401&lt;&gt;"Ready","",IFERROR(IF(OR(Y401&lt;=W401,Y401-W401&lt;=MIN(8.881784197001252E-16*MAX(ABS(Y401),ABS(W401)),1E-9)),"Yes","No"),""))</f>
        <v/>
      </c>
      <c r="AA401" s="8">
        <f>IF(R401&lt;&gt;"Ready","",IFERROR(IF(AND(Z401="Yes",NOT(OR(X401&lt;=Y401,X401-Y401&lt;=MIN(8.881784197001252E-16*MAX(ABS(X401),ABS(Y401)),1E-9)))),MAX(0,X401-Y401),0),""))</f>
        <v/>
      </c>
      <c r="AB401" s="8">
        <f>IF(R401&lt;&gt;"Ready","",IFERROR(IF(AA401&gt;0,IF(N(Q401)&gt;0,IF(ABS(AD401-ROUND(AD401,0))&lt;=MIN(8.881784197001252E-16*AD401,1E-9),ROUND(AD401,0),ROUNDUP(AD401,0))*Q401,MAX(AA401,N(P401))),0),""))</f>
        <v/>
      </c>
      <c r="AC401" s="8">
        <f>IF(R401&lt;&gt;"Ready","",IFERROR(Y401+AB401,""))</f>
        <v/>
      </c>
      <c r="AD401" s="8">
        <f>IF(R401&lt;&gt;"Ready","",IFERROR(IF(N(Q401)&gt;0,MAX(AA401,N(P401))/Q401,""),""))</f>
        <v/>
      </c>
    </row>
    <row r="402">
      <c r="A402" s="6" t="n"/>
      <c r="B402" s="7" t="n"/>
      <c r="C402" s="7" t="n"/>
      <c r="D402" s="7" t="n"/>
      <c r="E402" s="7" t="n"/>
      <c r="F402" s="7" t="n"/>
      <c r="G402" s="7" t="n"/>
      <c r="H402" s="7" t="n"/>
      <c r="I402" s="7" t="n"/>
      <c r="J402" s="7" t="n"/>
      <c r="K402" s="7" t="n"/>
      <c r="L402" s="7" t="n"/>
      <c r="M402" s="7" t="n"/>
      <c r="N402" s="7" t="n"/>
      <c r="O402" s="7" t="n"/>
      <c r="P402" s="7" t="n"/>
      <c r="Q402" s="7" t="n"/>
      <c r="R402" s="8">
        <f>IF(COUNTA(A402:Q402)=0,"",IF(TRIM(A402&amp;"")="","Item required",IFERROR(IF(NOT(AND(COUNT(B402:C402,M402)=3,MIN(B402:C402,M402)&gt;=0,COUNT(N402:Q402)=COUNTA(N402:Q402),MIN(N402:Q402)&gt;=0)),"Enter nonnegative numbers for demand, days and stock",IF(NOT(OR(AND(D402="Entered",COUNT(E402)=1,E402&gt;=0,COUNTA(F402:G402)=0),AND(D402="Statistical",E402="",COUNT(F402:G402)=2,F402&gt;=0,G402&gt;=50,G402&lt;=99.9))),"Choose entered safety OR sigma and service (50-99.9%)",IF(NOT(OR(AND(H402="Entered",COUNT(I402)=1,I402&gt;=0,COUNTA(J402:L402)=0),AND(H402="EOQ",I402="",L402="",COUNT(J402:K402)=2,MIN(J402:K402)&gt;0),AND(H402="Review",COUNT(L402)=1,L402&gt;=0,COUNTA(I402:K402)=0))),"Choose one quantity basis; EOQ costs must be positive",IF(IF(H402="EOQ",IF(B402=0,TRUE,SQRT(2*(B402*365)*J402/K402)&gt;0),TRUE),"Ready","Calculated EOQ outside numeric range; rescale")))),"Check inputs / numeric range")))</f>
        <v/>
      </c>
      <c r="S402" s="8">
        <f>IF(R402&lt;&gt;"Ready","",IFERROR(IF(D402="Statistical",IF(G402=50,0,MAX(0,_xlfn.NORM.S.INV(G402/100))),""),""))</f>
        <v/>
      </c>
      <c r="T402" s="8">
        <f>IF(R402&lt;&gt;"Ready","",IFERROR(IF(D402="Entered",E402,S402*F402*SQRT(C402)),""))</f>
        <v/>
      </c>
      <c r="U402" s="8">
        <f>IF(R402&lt;&gt;"Ready","",IFERROR(B402*365,""))</f>
        <v/>
      </c>
      <c r="V402" s="8">
        <f>IF(R402&lt;&gt;"Ready","",IFERROR(IF(H402="Entered",I402,IF(H402="Review",B402*L402,IF(U402=0,0,SQRT(2*U402*J402/K402)))),""))</f>
        <v/>
      </c>
      <c r="W402" s="8">
        <f>IF(R402&lt;&gt;"Ready","",IFERROR(B402*C402+T402,""))</f>
        <v/>
      </c>
      <c r="X402" s="8">
        <f>IF(R402&lt;&gt;"Ready","",IFERROR(W402+V402,""))</f>
        <v/>
      </c>
      <c r="Y402" s="8">
        <f>IF(R402&lt;&gt;"Ready","",IFERROR(M402+N(N402)-N(O402),""))</f>
        <v/>
      </c>
      <c r="Z402" s="8">
        <f>IF(R402&lt;&gt;"Ready","",IFERROR(IF(OR(Y402&lt;=W402,Y402-W402&lt;=MIN(8.881784197001252E-16*MAX(ABS(Y402),ABS(W402)),1E-9)),"Yes","No"),""))</f>
        <v/>
      </c>
      <c r="AA402" s="8">
        <f>IF(R402&lt;&gt;"Ready","",IFERROR(IF(AND(Z402="Yes",NOT(OR(X402&lt;=Y402,X402-Y402&lt;=MIN(8.881784197001252E-16*MAX(ABS(X402),ABS(Y402)),1E-9)))),MAX(0,X402-Y402),0),""))</f>
        <v/>
      </c>
      <c r="AB402" s="8">
        <f>IF(R402&lt;&gt;"Ready","",IFERROR(IF(AA402&gt;0,IF(N(Q402)&gt;0,IF(ABS(AD402-ROUND(AD402,0))&lt;=MIN(8.881784197001252E-16*AD402,1E-9),ROUND(AD402,0),ROUNDUP(AD402,0))*Q402,MAX(AA402,N(P402))),0),""))</f>
        <v/>
      </c>
      <c r="AC402" s="8">
        <f>IF(R402&lt;&gt;"Ready","",IFERROR(Y402+AB402,""))</f>
        <v/>
      </c>
      <c r="AD402" s="8">
        <f>IF(R402&lt;&gt;"Ready","",IFERROR(IF(N(Q402)&gt;0,MAX(AA402,N(P402))/Q402,""),""))</f>
        <v/>
      </c>
    </row>
    <row r="403">
      <c r="A403" s="6" t="n"/>
      <c r="B403" s="7" t="n"/>
      <c r="C403" s="7" t="n"/>
      <c r="D403" s="7" t="n"/>
      <c r="E403" s="7" t="n"/>
      <c r="F403" s="7" t="n"/>
      <c r="G403" s="7" t="n"/>
      <c r="H403" s="7" t="n"/>
      <c r="I403" s="7" t="n"/>
      <c r="J403" s="7" t="n"/>
      <c r="K403" s="7" t="n"/>
      <c r="L403" s="7" t="n"/>
      <c r="M403" s="7" t="n"/>
      <c r="N403" s="7" t="n"/>
      <c r="O403" s="7" t="n"/>
      <c r="P403" s="7" t="n"/>
      <c r="Q403" s="7" t="n"/>
      <c r="R403" s="8">
        <f>IF(COUNTA(A403:Q403)=0,"",IF(TRIM(A403&amp;"")="","Item required",IFERROR(IF(NOT(AND(COUNT(B403:C403,M403)=3,MIN(B403:C403,M403)&gt;=0,COUNT(N403:Q403)=COUNTA(N403:Q403),MIN(N403:Q403)&gt;=0)),"Enter nonnegative numbers for demand, days and stock",IF(NOT(OR(AND(D403="Entered",COUNT(E403)=1,E403&gt;=0,COUNTA(F403:G403)=0),AND(D403="Statistical",E403="",COUNT(F403:G403)=2,F403&gt;=0,G403&gt;=50,G403&lt;=99.9))),"Choose entered safety OR sigma and service (50-99.9%)",IF(NOT(OR(AND(H403="Entered",COUNT(I403)=1,I403&gt;=0,COUNTA(J403:L403)=0),AND(H403="EOQ",I403="",L403="",COUNT(J403:K403)=2,MIN(J403:K403)&gt;0),AND(H403="Review",COUNT(L403)=1,L403&gt;=0,COUNTA(I403:K403)=0))),"Choose one quantity basis; EOQ costs must be positive",IF(IF(H403="EOQ",IF(B403=0,TRUE,SQRT(2*(B403*365)*J403/K403)&gt;0),TRUE),"Ready","Calculated EOQ outside numeric range; rescale")))),"Check inputs / numeric range")))</f>
        <v/>
      </c>
      <c r="S403" s="8">
        <f>IF(R403&lt;&gt;"Ready","",IFERROR(IF(D403="Statistical",IF(G403=50,0,MAX(0,_xlfn.NORM.S.INV(G403/100))),""),""))</f>
        <v/>
      </c>
      <c r="T403" s="8">
        <f>IF(R403&lt;&gt;"Ready","",IFERROR(IF(D403="Entered",E403,S403*F403*SQRT(C403)),""))</f>
        <v/>
      </c>
      <c r="U403" s="8">
        <f>IF(R403&lt;&gt;"Ready","",IFERROR(B403*365,""))</f>
        <v/>
      </c>
      <c r="V403" s="8">
        <f>IF(R403&lt;&gt;"Ready","",IFERROR(IF(H403="Entered",I403,IF(H403="Review",B403*L403,IF(U403=0,0,SQRT(2*U403*J403/K403)))),""))</f>
        <v/>
      </c>
      <c r="W403" s="8">
        <f>IF(R403&lt;&gt;"Ready","",IFERROR(B403*C403+T403,""))</f>
        <v/>
      </c>
      <c r="X403" s="8">
        <f>IF(R403&lt;&gt;"Ready","",IFERROR(W403+V403,""))</f>
        <v/>
      </c>
      <c r="Y403" s="8">
        <f>IF(R403&lt;&gt;"Ready","",IFERROR(M403+N(N403)-N(O403),""))</f>
        <v/>
      </c>
      <c r="Z403" s="8">
        <f>IF(R403&lt;&gt;"Ready","",IFERROR(IF(OR(Y403&lt;=W403,Y403-W403&lt;=MIN(8.881784197001252E-16*MAX(ABS(Y403),ABS(W403)),1E-9)),"Yes","No"),""))</f>
        <v/>
      </c>
      <c r="AA403" s="8">
        <f>IF(R403&lt;&gt;"Ready","",IFERROR(IF(AND(Z403="Yes",NOT(OR(X403&lt;=Y403,X403-Y403&lt;=MIN(8.881784197001252E-16*MAX(ABS(X403),ABS(Y403)),1E-9)))),MAX(0,X403-Y403),0),""))</f>
        <v/>
      </c>
      <c r="AB403" s="8">
        <f>IF(R403&lt;&gt;"Ready","",IFERROR(IF(AA403&gt;0,IF(N(Q403)&gt;0,IF(ABS(AD403-ROUND(AD403,0))&lt;=MIN(8.881784197001252E-16*AD403,1E-9),ROUND(AD403,0),ROUNDUP(AD403,0))*Q403,MAX(AA403,N(P403))),0),""))</f>
        <v/>
      </c>
      <c r="AC403" s="8">
        <f>IF(R403&lt;&gt;"Ready","",IFERROR(Y403+AB403,""))</f>
        <v/>
      </c>
      <c r="AD403" s="8">
        <f>IF(R403&lt;&gt;"Ready","",IFERROR(IF(N(Q403)&gt;0,MAX(AA403,N(P403))/Q403,""),""))</f>
        <v/>
      </c>
    </row>
    <row r="404">
      <c r="A404" s="6" t="n"/>
      <c r="B404" s="7" t="n"/>
      <c r="C404" s="7" t="n"/>
      <c r="D404" s="7" t="n"/>
      <c r="E404" s="7" t="n"/>
      <c r="F404" s="7" t="n"/>
      <c r="G404" s="7" t="n"/>
      <c r="H404" s="7" t="n"/>
      <c r="I404" s="7" t="n"/>
      <c r="J404" s="7" t="n"/>
      <c r="K404" s="7" t="n"/>
      <c r="L404" s="7" t="n"/>
      <c r="M404" s="7" t="n"/>
      <c r="N404" s="7" t="n"/>
      <c r="O404" s="7" t="n"/>
      <c r="P404" s="7" t="n"/>
      <c r="Q404" s="7" t="n"/>
      <c r="R404" s="8">
        <f>IF(COUNTA(A404:Q404)=0,"",IF(TRIM(A404&amp;"")="","Item required",IFERROR(IF(NOT(AND(COUNT(B404:C404,M404)=3,MIN(B404:C404,M404)&gt;=0,COUNT(N404:Q404)=COUNTA(N404:Q404),MIN(N404:Q404)&gt;=0)),"Enter nonnegative numbers for demand, days and stock",IF(NOT(OR(AND(D404="Entered",COUNT(E404)=1,E404&gt;=0,COUNTA(F404:G404)=0),AND(D404="Statistical",E404="",COUNT(F404:G404)=2,F404&gt;=0,G404&gt;=50,G404&lt;=99.9))),"Choose entered safety OR sigma and service (50-99.9%)",IF(NOT(OR(AND(H404="Entered",COUNT(I404)=1,I404&gt;=0,COUNTA(J404:L404)=0),AND(H404="EOQ",I404="",L404="",COUNT(J404:K404)=2,MIN(J404:K404)&gt;0),AND(H404="Review",COUNT(L404)=1,L404&gt;=0,COUNTA(I404:K404)=0))),"Choose one quantity basis; EOQ costs must be positive",IF(IF(H404="EOQ",IF(B404=0,TRUE,SQRT(2*(B404*365)*J404/K404)&gt;0),TRUE),"Ready","Calculated EOQ outside numeric range; rescale")))),"Check inputs / numeric range")))</f>
        <v/>
      </c>
      <c r="S404" s="8">
        <f>IF(R404&lt;&gt;"Ready","",IFERROR(IF(D404="Statistical",IF(G404=50,0,MAX(0,_xlfn.NORM.S.INV(G404/100))),""),""))</f>
        <v/>
      </c>
      <c r="T404" s="8">
        <f>IF(R404&lt;&gt;"Ready","",IFERROR(IF(D404="Entered",E404,S404*F404*SQRT(C404)),""))</f>
        <v/>
      </c>
      <c r="U404" s="8">
        <f>IF(R404&lt;&gt;"Ready","",IFERROR(B404*365,""))</f>
        <v/>
      </c>
      <c r="V404" s="8">
        <f>IF(R404&lt;&gt;"Ready","",IFERROR(IF(H404="Entered",I404,IF(H404="Review",B404*L404,IF(U404=0,0,SQRT(2*U404*J404/K404)))),""))</f>
        <v/>
      </c>
      <c r="W404" s="8">
        <f>IF(R404&lt;&gt;"Ready","",IFERROR(B404*C404+T404,""))</f>
        <v/>
      </c>
      <c r="X404" s="8">
        <f>IF(R404&lt;&gt;"Ready","",IFERROR(W404+V404,""))</f>
        <v/>
      </c>
      <c r="Y404" s="8">
        <f>IF(R404&lt;&gt;"Ready","",IFERROR(M404+N(N404)-N(O404),""))</f>
        <v/>
      </c>
      <c r="Z404" s="8">
        <f>IF(R404&lt;&gt;"Ready","",IFERROR(IF(OR(Y404&lt;=W404,Y404-W404&lt;=MIN(8.881784197001252E-16*MAX(ABS(Y404),ABS(W404)),1E-9)),"Yes","No"),""))</f>
        <v/>
      </c>
      <c r="AA404" s="8">
        <f>IF(R404&lt;&gt;"Ready","",IFERROR(IF(AND(Z404="Yes",NOT(OR(X404&lt;=Y404,X404-Y404&lt;=MIN(8.881784197001252E-16*MAX(ABS(X404),ABS(Y404)),1E-9)))),MAX(0,X404-Y404),0),""))</f>
        <v/>
      </c>
      <c r="AB404" s="8">
        <f>IF(R404&lt;&gt;"Ready","",IFERROR(IF(AA404&gt;0,IF(N(Q404)&gt;0,IF(ABS(AD404-ROUND(AD404,0))&lt;=MIN(8.881784197001252E-16*AD404,1E-9),ROUND(AD404,0),ROUNDUP(AD404,0))*Q404,MAX(AA404,N(P404))),0),""))</f>
        <v/>
      </c>
      <c r="AC404" s="8">
        <f>IF(R404&lt;&gt;"Ready","",IFERROR(Y404+AB404,""))</f>
        <v/>
      </c>
      <c r="AD404" s="8">
        <f>IF(R404&lt;&gt;"Ready","",IFERROR(IF(N(Q404)&gt;0,MAX(AA404,N(P404))/Q404,""),""))</f>
        <v/>
      </c>
    </row>
    <row r="405">
      <c r="A405" s="6" t="n"/>
      <c r="B405" s="7" t="n"/>
      <c r="C405" s="7" t="n"/>
      <c r="D405" s="7" t="n"/>
      <c r="E405" s="7" t="n"/>
      <c r="F405" s="7" t="n"/>
      <c r="G405" s="7" t="n"/>
      <c r="H405" s="7" t="n"/>
      <c r="I405" s="7" t="n"/>
      <c r="J405" s="7" t="n"/>
      <c r="K405" s="7" t="n"/>
      <c r="L405" s="7" t="n"/>
      <c r="M405" s="7" t="n"/>
      <c r="N405" s="7" t="n"/>
      <c r="O405" s="7" t="n"/>
      <c r="P405" s="7" t="n"/>
      <c r="Q405" s="7" t="n"/>
      <c r="R405" s="8">
        <f>IF(COUNTA(A405:Q405)=0,"",IF(TRIM(A405&amp;"")="","Item required",IFERROR(IF(NOT(AND(COUNT(B405:C405,M405)=3,MIN(B405:C405,M405)&gt;=0,COUNT(N405:Q405)=COUNTA(N405:Q405),MIN(N405:Q405)&gt;=0)),"Enter nonnegative numbers for demand, days and stock",IF(NOT(OR(AND(D405="Entered",COUNT(E405)=1,E405&gt;=0,COUNTA(F405:G405)=0),AND(D405="Statistical",E405="",COUNT(F405:G405)=2,F405&gt;=0,G405&gt;=50,G405&lt;=99.9))),"Choose entered safety OR sigma and service (50-99.9%)",IF(NOT(OR(AND(H405="Entered",COUNT(I405)=1,I405&gt;=0,COUNTA(J405:L405)=0),AND(H405="EOQ",I405="",L405="",COUNT(J405:K405)=2,MIN(J405:K405)&gt;0),AND(H405="Review",COUNT(L405)=1,L405&gt;=0,COUNTA(I405:K405)=0))),"Choose one quantity basis; EOQ costs must be positive",IF(IF(H405="EOQ",IF(B405=0,TRUE,SQRT(2*(B405*365)*J405/K405)&gt;0),TRUE),"Ready","Calculated EOQ outside numeric range; rescale")))),"Check inputs / numeric range")))</f>
        <v/>
      </c>
      <c r="S405" s="8">
        <f>IF(R405&lt;&gt;"Ready","",IFERROR(IF(D405="Statistical",IF(G405=50,0,MAX(0,_xlfn.NORM.S.INV(G405/100))),""),""))</f>
        <v/>
      </c>
      <c r="T405" s="8">
        <f>IF(R405&lt;&gt;"Ready","",IFERROR(IF(D405="Entered",E405,S405*F405*SQRT(C405)),""))</f>
        <v/>
      </c>
      <c r="U405" s="8">
        <f>IF(R405&lt;&gt;"Ready","",IFERROR(B405*365,""))</f>
        <v/>
      </c>
      <c r="V405" s="8">
        <f>IF(R405&lt;&gt;"Ready","",IFERROR(IF(H405="Entered",I405,IF(H405="Review",B405*L405,IF(U405=0,0,SQRT(2*U405*J405/K405)))),""))</f>
        <v/>
      </c>
      <c r="W405" s="8">
        <f>IF(R405&lt;&gt;"Ready","",IFERROR(B405*C405+T405,""))</f>
        <v/>
      </c>
      <c r="X405" s="8">
        <f>IF(R405&lt;&gt;"Ready","",IFERROR(W405+V405,""))</f>
        <v/>
      </c>
      <c r="Y405" s="8">
        <f>IF(R405&lt;&gt;"Ready","",IFERROR(M405+N(N405)-N(O405),""))</f>
        <v/>
      </c>
      <c r="Z405" s="8">
        <f>IF(R405&lt;&gt;"Ready","",IFERROR(IF(OR(Y405&lt;=W405,Y405-W405&lt;=MIN(8.881784197001252E-16*MAX(ABS(Y405),ABS(W405)),1E-9)),"Yes","No"),""))</f>
        <v/>
      </c>
      <c r="AA405" s="8">
        <f>IF(R405&lt;&gt;"Ready","",IFERROR(IF(AND(Z405="Yes",NOT(OR(X405&lt;=Y405,X405-Y405&lt;=MIN(8.881784197001252E-16*MAX(ABS(X405),ABS(Y405)),1E-9)))),MAX(0,X405-Y405),0),""))</f>
        <v/>
      </c>
      <c r="AB405" s="8">
        <f>IF(R405&lt;&gt;"Ready","",IFERROR(IF(AA405&gt;0,IF(N(Q405)&gt;0,IF(ABS(AD405-ROUND(AD405,0))&lt;=MIN(8.881784197001252E-16*AD405,1E-9),ROUND(AD405,0),ROUNDUP(AD405,0))*Q405,MAX(AA405,N(P405))),0),""))</f>
        <v/>
      </c>
      <c r="AC405" s="8">
        <f>IF(R405&lt;&gt;"Ready","",IFERROR(Y405+AB405,""))</f>
        <v/>
      </c>
      <c r="AD405" s="8">
        <f>IF(R405&lt;&gt;"Ready","",IFERROR(IF(N(Q405)&gt;0,MAX(AA405,N(P405))/Q405,""),""))</f>
        <v/>
      </c>
    </row>
    <row r="406">
      <c r="A406" s="6" t="n"/>
      <c r="B406" s="7" t="n"/>
      <c r="C406" s="7" t="n"/>
      <c r="D406" s="7" t="n"/>
      <c r="E406" s="7" t="n"/>
      <c r="F406" s="7" t="n"/>
      <c r="G406" s="7" t="n"/>
      <c r="H406" s="7" t="n"/>
      <c r="I406" s="7" t="n"/>
      <c r="J406" s="7" t="n"/>
      <c r="K406" s="7" t="n"/>
      <c r="L406" s="7" t="n"/>
      <c r="M406" s="7" t="n"/>
      <c r="N406" s="7" t="n"/>
      <c r="O406" s="7" t="n"/>
      <c r="P406" s="7" t="n"/>
      <c r="Q406" s="7" t="n"/>
      <c r="R406" s="8">
        <f>IF(COUNTA(A406:Q406)=0,"",IF(TRIM(A406&amp;"")="","Item required",IFERROR(IF(NOT(AND(COUNT(B406:C406,M406)=3,MIN(B406:C406,M406)&gt;=0,COUNT(N406:Q406)=COUNTA(N406:Q406),MIN(N406:Q406)&gt;=0)),"Enter nonnegative numbers for demand, days and stock",IF(NOT(OR(AND(D406="Entered",COUNT(E406)=1,E406&gt;=0,COUNTA(F406:G406)=0),AND(D406="Statistical",E406="",COUNT(F406:G406)=2,F406&gt;=0,G406&gt;=50,G406&lt;=99.9))),"Choose entered safety OR sigma and service (50-99.9%)",IF(NOT(OR(AND(H406="Entered",COUNT(I406)=1,I406&gt;=0,COUNTA(J406:L406)=0),AND(H406="EOQ",I406="",L406="",COUNT(J406:K406)=2,MIN(J406:K406)&gt;0),AND(H406="Review",COUNT(L406)=1,L406&gt;=0,COUNTA(I406:K406)=0))),"Choose one quantity basis; EOQ costs must be positive",IF(IF(H406="EOQ",IF(B406=0,TRUE,SQRT(2*(B406*365)*J406/K406)&gt;0),TRUE),"Ready","Calculated EOQ outside numeric range; rescale")))),"Check inputs / numeric range")))</f>
        <v/>
      </c>
      <c r="S406" s="8">
        <f>IF(R406&lt;&gt;"Ready","",IFERROR(IF(D406="Statistical",IF(G406=50,0,MAX(0,_xlfn.NORM.S.INV(G406/100))),""),""))</f>
        <v/>
      </c>
      <c r="T406" s="8">
        <f>IF(R406&lt;&gt;"Ready","",IFERROR(IF(D406="Entered",E406,S406*F406*SQRT(C406)),""))</f>
        <v/>
      </c>
      <c r="U406" s="8">
        <f>IF(R406&lt;&gt;"Ready","",IFERROR(B406*365,""))</f>
        <v/>
      </c>
      <c r="V406" s="8">
        <f>IF(R406&lt;&gt;"Ready","",IFERROR(IF(H406="Entered",I406,IF(H406="Review",B406*L406,IF(U406=0,0,SQRT(2*U406*J406/K406)))),""))</f>
        <v/>
      </c>
      <c r="W406" s="8">
        <f>IF(R406&lt;&gt;"Ready","",IFERROR(B406*C406+T406,""))</f>
        <v/>
      </c>
      <c r="X406" s="8">
        <f>IF(R406&lt;&gt;"Ready","",IFERROR(W406+V406,""))</f>
        <v/>
      </c>
      <c r="Y406" s="8">
        <f>IF(R406&lt;&gt;"Ready","",IFERROR(M406+N(N406)-N(O406),""))</f>
        <v/>
      </c>
      <c r="Z406" s="8">
        <f>IF(R406&lt;&gt;"Ready","",IFERROR(IF(OR(Y406&lt;=W406,Y406-W406&lt;=MIN(8.881784197001252E-16*MAX(ABS(Y406),ABS(W406)),1E-9)),"Yes","No"),""))</f>
        <v/>
      </c>
      <c r="AA406" s="8">
        <f>IF(R406&lt;&gt;"Ready","",IFERROR(IF(AND(Z406="Yes",NOT(OR(X406&lt;=Y406,X406-Y406&lt;=MIN(8.881784197001252E-16*MAX(ABS(X406),ABS(Y406)),1E-9)))),MAX(0,X406-Y406),0),""))</f>
        <v/>
      </c>
      <c r="AB406" s="8">
        <f>IF(R406&lt;&gt;"Ready","",IFERROR(IF(AA406&gt;0,IF(N(Q406)&gt;0,IF(ABS(AD406-ROUND(AD406,0))&lt;=MIN(8.881784197001252E-16*AD406,1E-9),ROUND(AD406,0),ROUNDUP(AD406,0))*Q406,MAX(AA406,N(P406))),0),""))</f>
        <v/>
      </c>
      <c r="AC406" s="8">
        <f>IF(R406&lt;&gt;"Ready","",IFERROR(Y406+AB406,""))</f>
        <v/>
      </c>
      <c r="AD406" s="8">
        <f>IF(R406&lt;&gt;"Ready","",IFERROR(IF(N(Q406)&gt;0,MAX(AA406,N(P406))/Q406,""),""))</f>
        <v/>
      </c>
    </row>
    <row r="407">
      <c r="A407" s="6" t="n"/>
      <c r="B407" s="7" t="n"/>
      <c r="C407" s="7" t="n"/>
      <c r="D407" s="7" t="n"/>
      <c r="E407" s="7" t="n"/>
      <c r="F407" s="7" t="n"/>
      <c r="G407" s="7" t="n"/>
      <c r="H407" s="7" t="n"/>
      <c r="I407" s="7" t="n"/>
      <c r="J407" s="7" t="n"/>
      <c r="K407" s="7" t="n"/>
      <c r="L407" s="7" t="n"/>
      <c r="M407" s="7" t="n"/>
      <c r="N407" s="7" t="n"/>
      <c r="O407" s="7" t="n"/>
      <c r="P407" s="7" t="n"/>
      <c r="Q407" s="7" t="n"/>
      <c r="R407" s="8">
        <f>IF(COUNTA(A407:Q407)=0,"",IF(TRIM(A407&amp;"")="","Item required",IFERROR(IF(NOT(AND(COUNT(B407:C407,M407)=3,MIN(B407:C407,M407)&gt;=0,COUNT(N407:Q407)=COUNTA(N407:Q407),MIN(N407:Q407)&gt;=0)),"Enter nonnegative numbers for demand, days and stock",IF(NOT(OR(AND(D407="Entered",COUNT(E407)=1,E407&gt;=0,COUNTA(F407:G407)=0),AND(D407="Statistical",E407="",COUNT(F407:G407)=2,F407&gt;=0,G407&gt;=50,G407&lt;=99.9))),"Choose entered safety OR sigma and service (50-99.9%)",IF(NOT(OR(AND(H407="Entered",COUNT(I407)=1,I407&gt;=0,COUNTA(J407:L407)=0),AND(H407="EOQ",I407="",L407="",COUNT(J407:K407)=2,MIN(J407:K407)&gt;0),AND(H407="Review",COUNT(L407)=1,L407&gt;=0,COUNTA(I407:K407)=0))),"Choose one quantity basis; EOQ costs must be positive",IF(IF(H407="EOQ",IF(B407=0,TRUE,SQRT(2*(B407*365)*J407/K407)&gt;0),TRUE),"Ready","Calculated EOQ outside numeric range; rescale")))),"Check inputs / numeric range")))</f>
        <v/>
      </c>
      <c r="S407" s="8">
        <f>IF(R407&lt;&gt;"Ready","",IFERROR(IF(D407="Statistical",IF(G407=50,0,MAX(0,_xlfn.NORM.S.INV(G407/100))),""),""))</f>
        <v/>
      </c>
      <c r="T407" s="8">
        <f>IF(R407&lt;&gt;"Ready","",IFERROR(IF(D407="Entered",E407,S407*F407*SQRT(C407)),""))</f>
        <v/>
      </c>
      <c r="U407" s="8">
        <f>IF(R407&lt;&gt;"Ready","",IFERROR(B407*365,""))</f>
        <v/>
      </c>
      <c r="V407" s="8">
        <f>IF(R407&lt;&gt;"Ready","",IFERROR(IF(H407="Entered",I407,IF(H407="Review",B407*L407,IF(U407=0,0,SQRT(2*U407*J407/K407)))),""))</f>
        <v/>
      </c>
      <c r="W407" s="8">
        <f>IF(R407&lt;&gt;"Ready","",IFERROR(B407*C407+T407,""))</f>
        <v/>
      </c>
      <c r="X407" s="8">
        <f>IF(R407&lt;&gt;"Ready","",IFERROR(W407+V407,""))</f>
        <v/>
      </c>
      <c r="Y407" s="8">
        <f>IF(R407&lt;&gt;"Ready","",IFERROR(M407+N(N407)-N(O407),""))</f>
        <v/>
      </c>
      <c r="Z407" s="8">
        <f>IF(R407&lt;&gt;"Ready","",IFERROR(IF(OR(Y407&lt;=W407,Y407-W407&lt;=MIN(8.881784197001252E-16*MAX(ABS(Y407),ABS(W407)),1E-9)),"Yes","No"),""))</f>
        <v/>
      </c>
      <c r="AA407" s="8">
        <f>IF(R407&lt;&gt;"Ready","",IFERROR(IF(AND(Z407="Yes",NOT(OR(X407&lt;=Y407,X407-Y407&lt;=MIN(8.881784197001252E-16*MAX(ABS(X407),ABS(Y407)),1E-9)))),MAX(0,X407-Y407),0),""))</f>
        <v/>
      </c>
      <c r="AB407" s="8">
        <f>IF(R407&lt;&gt;"Ready","",IFERROR(IF(AA407&gt;0,IF(N(Q407)&gt;0,IF(ABS(AD407-ROUND(AD407,0))&lt;=MIN(8.881784197001252E-16*AD407,1E-9),ROUND(AD407,0),ROUNDUP(AD407,0))*Q407,MAX(AA407,N(P407))),0),""))</f>
        <v/>
      </c>
      <c r="AC407" s="8">
        <f>IF(R407&lt;&gt;"Ready","",IFERROR(Y407+AB407,""))</f>
        <v/>
      </c>
      <c r="AD407" s="8">
        <f>IF(R407&lt;&gt;"Ready","",IFERROR(IF(N(Q407)&gt;0,MAX(AA407,N(P407))/Q407,""),""))</f>
        <v/>
      </c>
    </row>
    <row r="408">
      <c r="A408" s="6" t="n"/>
      <c r="B408" s="7" t="n"/>
      <c r="C408" s="7" t="n"/>
      <c r="D408" s="7" t="n"/>
      <c r="E408" s="7" t="n"/>
      <c r="F408" s="7" t="n"/>
      <c r="G408" s="7" t="n"/>
      <c r="H408" s="7" t="n"/>
      <c r="I408" s="7" t="n"/>
      <c r="J408" s="7" t="n"/>
      <c r="K408" s="7" t="n"/>
      <c r="L408" s="7" t="n"/>
      <c r="M408" s="7" t="n"/>
      <c r="N408" s="7" t="n"/>
      <c r="O408" s="7" t="n"/>
      <c r="P408" s="7" t="n"/>
      <c r="Q408" s="7" t="n"/>
      <c r="R408" s="8">
        <f>IF(COUNTA(A408:Q408)=0,"",IF(TRIM(A408&amp;"")="","Item required",IFERROR(IF(NOT(AND(COUNT(B408:C408,M408)=3,MIN(B408:C408,M408)&gt;=0,COUNT(N408:Q408)=COUNTA(N408:Q408),MIN(N408:Q408)&gt;=0)),"Enter nonnegative numbers for demand, days and stock",IF(NOT(OR(AND(D408="Entered",COUNT(E408)=1,E408&gt;=0,COUNTA(F408:G408)=0),AND(D408="Statistical",E408="",COUNT(F408:G408)=2,F408&gt;=0,G408&gt;=50,G408&lt;=99.9))),"Choose entered safety OR sigma and service (50-99.9%)",IF(NOT(OR(AND(H408="Entered",COUNT(I408)=1,I408&gt;=0,COUNTA(J408:L408)=0),AND(H408="EOQ",I408="",L408="",COUNT(J408:K408)=2,MIN(J408:K408)&gt;0),AND(H408="Review",COUNT(L408)=1,L408&gt;=0,COUNTA(I408:K408)=0))),"Choose one quantity basis; EOQ costs must be positive",IF(IF(H408="EOQ",IF(B408=0,TRUE,SQRT(2*(B408*365)*J408/K408)&gt;0),TRUE),"Ready","Calculated EOQ outside numeric range; rescale")))),"Check inputs / numeric range")))</f>
        <v/>
      </c>
      <c r="S408" s="8">
        <f>IF(R408&lt;&gt;"Ready","",IFERROR(IF(D408="Statistical",IF(G408=50,0,MAX(0,_xlfn.NORM.S.INV(G408/100))),""),""))</f>
        <v/>
      </c>
      <c r="T408" s="8">
        <f>IF(R408&lt;&gt;"Ready","",IFERROR(IF(D408="Entered",E408,S408*F408*SQRT(C408)),""))</f>
        <v/>
      </c>
      <c r="U408" s="8">
        <f>IF(R408&lt;&gt;"Ready","",IFERROR(B408*365,""))</f>
        <v/>
      </c>
      <c r="V408" s="8">
        <f>IF(R408&lt;&gt;"Ready","",IFERROR(IF(H408="Entered",I408,IF(H408="Review",B408*L408,IF(U408=0,0,SQRT(2*U408*J408/K408)))),""))</f>
        <v/>
      </c>
      <c r="W408" s="8">
        <f>IF(R408&lt;&gt;"Ready","",IFERROR(B408*C408+T408,""))</f>
        <v/>
      </c>
      <c r="X408" s="8">
        <f>IF(R408&lt;&gt;"Ready","",IFERROR(W408+V408,""))</f>
        <v/>
      </c>
      <c r="Y408" s="8">
        <f>IF(R408&lt;&gt;"Ready","",IFERROR(M408+N(N408)-N(O408),""))</f>
        <v/>
      </c>
      <c r="Z408" s="8">
        <f>IF(R408&lt;&gt;"Ready","",IFERROR(IF(OR(Y408&lt;=W408,Y408-W408&lt;=MIN(8.881784197001252E-16*MAX(ABS(Y408),ABS(W408)),1E-9)),"Yes","No"),""))</f>
        <v/>
      </c>
      <c r="AA408" s="8">
        <f>IF(R408&lt;&gt;"Ready","",IFERROR(IF(AND(Z408="Yes",NOT(OR(X408&lt;=Y408,X408-Y408&lt;=MIN(8.881784197001252E-16*MAX(ABS(X408),ABS(Y408)),1E-9)))),MAX(0,X408-Y408),0),""))</f>
        <v/>
      </c>
      <c r="AB408" s="8">
        <f>IF(R408&lt;&gt;"Ready","",IFERROR(IF(AA408&gt;0,IF(N(Q408)&gt;0,IF(ABS(AD408-ROUND(AD408,0))&lt;=MIN(8.881784197001252E-16*AD408,1E-9),ROUND(AD408,0),ROUNDUP(AD408,0))*Q408,MAX(AA408,N(P408))),0),""))</f>
        <v/>
      </c>
      <c r="AC408" s="8">
        <f>IF(R408&lt;&gt;"Ready","",IFERROR(Y408+AB408,""))</f>
        <v/>
      </c>
      <c r="AD408" s="8">
        <f>IF(R408&lt;&gt;"Ready","",IFERROR(IF(N(Q408)&gt;0,MAX(AA408,N(P408))/Q408,""),""))</f>
        <v/>
      </c>
    </row>
    <row r="409">
      <c r="A409" s="6" t="n"/>
      <c r="B409" s="7" t="n"/>
      <c r="C409" s="7" t="n"/>
      <c r="D409" s="7" t="n"/>
      <c r="E409" s="7" t="n"/>
      <c r="F409" s="7" t="n"/>
      <c r="G409" s="7" t="n"/>
      <c r="H409" s="7" t="n"/>
      <c r="I409" s="7" t="n"/>
      <c r="J409" s="7" t="n"/>
      <c r="K409" s="7" t="n"/>
      <c r="L409" s="7" t="n"/>
      <c r="M409" s="7" t="n"/>
      <c r="N409" s="7" t="n"/>
      <c r="O409" s="7" t="n"/>
      <c r="P409" s="7" t="n"/>
      <c r="Q409" s="7" t="n"/>
      <c r="R409" s="8">
        <f>IF(COUNTA(A409:Q409)=0,"",IF(TRIM(A409&amp;"")="","Item required",IFERROR(IF(NOT(AND(COUNT(B409:C409,M409)=3,MIN(B409:C409,M409)&gt;=0,COUNT(N409:Q409)=COUNTA(N409:Q409),MIN(N409:Q409)&gt;=0)),"Enter nonnegative numbers for demand, days and stock",IF(NOT(OR(AND(D409="Entered",COUNT(E409)=1,E409&gt;=0,COUNTA(F409:G409)=0),AND(D409="Statistical",E409="",COUNT(F409:G409)=2,F409&gt;=0,G409&gt;=50,G409&lt;=99.9))),"Choose entered safety OR sigma and service (50-99.9%)",IF(NOT(OR(AND(H409="Entered",COUNT(I409)=1,I409&gt;=0,COUNTA(J409:L409)=0),AND(H409="EOQ",I409="",L409="",COUNT(J409:K409)=2,MIN(J409:K409)&gt;0),AND(H409="Review",COUNT(L409)=1,L409&gt;=0,COUNTA(I409:K409)=0))),"Choose one quantity basis; EOQ costs must be positive",IF(IF(H409="EOQ",IF(B409=0,TRUE,SQRT(2*(B409*365)*J409/K409)&gt;0),TRUE),"Ready","Calculated EOQ outside numeric range; rescale")))),"Check inputs / numeric range")))</f>
        <v/>
      </c>
      <c r="S409" s="8">
        <f>IF(R409&lt;&gt;"Ready","",IFERROR(IF(D409="Statistical",IF(G409=50,0,MAX(0,_xlfn.NORM.S.INV(G409/100))),""),""))</f>
        <v/>
      </c>
      <c r="T409" s="8">
        <f>IF(R409&lt;&gt;"Ready","",IFERROR(IF(D409="Entered",E409,S409*F409*SQRT(C409)),""))</f>
        <v/>
      </c>
      <c r="U409" s="8">
        <f>IF(R409&lt;&gt;"Ready","",IFERROR(B409*365,""))</f>
        <v/>
      </c>
      <c r="V409" s="8">
        <f>IF(R409&lt;&gt;"Ready","",IFERROR(IF(H409="Entered",I409,IF(H409="Review",B409*L409,IF(U409=0,0,SQRT(2*U409*J409/K409)))),""))</f>
        <v/>
      </c>
      <c r="W409" s="8">
        <f>IF(R409&lt;&gt;"Ready","",IFERROR(B409*C409+T409,""))</f>
        <v/>
      </c>
      <c r="X409" s="8">
        <f>IF(R409&lt;&gt;"Ready","",IFERROR(W409+V409,""))</f>
        <v/>
      </c>
      <c r="Y409" s="8">
        <f>IF(R409&lt;&gt;"Ready","",IFERROR(M409+N(N409)-N(O409),""))</f>
        <v/>
      </c>
      <c r="Z409" s="8">
        <f>IF(R409&lt;&gt;"Ready","",IFERROR(IF(OR(Y409&lt;=W409,Y409-W409&lt;=MIN(8.881784197001252E-16*MAX(ABS(Y409),ABS(W409)),1E-9)),"Yes","No"),""))</f>
        <v/>
      </c>
      <c r="AA409" s="8">
        <f>IF(R409&lt;&gt;"Ready","",IFERROR(IF(AND(Z409="Yes",NOT(OR(X409&lt;=Y409,X409-Y409&lt;=MIN(8.881784197001252E-16*MAX(ABS(X409),ABS(Y409)),1E-9)))),MAX(0,X409-Y409),0),""))</f>
        <v/>
      </c>
      <c r="AB409" s="8">
        <f>IF(R409&lt;&gt;"Ready","",IFERROR(IF(AA409&gt;0,IF(N(Q409)&gt;0,IF(ABS(AD409-ROUND(AD409,0))&lt;=MIN(8.881784197001252E-16*AD409,1E-9),ROUND(AD409,0),ROUNDUP(AD409,0))*Q409,MAX(AA409,N(P409))),0),""))</f>
        <v/>
      </c>
      <c r="AC409" s="8">
        <f>IF(R409&lt;&gt;"Ready","",IFERROR(Y409+AB409,""))</f>
        <v/>
      </c>
      <c r="AD409" s="8">
        <f>IF(R409&lt;&gt;"Ready","",IFERROR(IF(N(Q409)&gt;0,MAX(AA409,N(P409))/Q409,""),""))</f>
        <v/>
      </c>
    </row>
    <row r="410">
      <c r="A410" s="6" t="n"/>
      <c r="B410" s="7" t="n"/>
      <c r="C410" s="7" t="n"/>
      <c r="D410" s="7" t="n"/>
      <c r="E410" s="7" t="n"/>
      <c r="F410" s="7" t="n"/>
      <c r="G410" s="7" t="n"/>
      <c r="H410" s="7" t="n"/>
      <c r="I410" s="7" t="n"/>
      <c r="J410" s="7" t="n"/>
      <c r="K410" s="7" t="n"/>
      <c r="L410" s="7" t="n"/>
      <c r="M410" s="7" t="n"/>
      <c r="N410" s="7" t="n"/>
      <c r="O410" s="7" t="n"/>
      <c r="P410" s="7" t="n"/>
      <c r="Q410" s="7" t="n"/>
      <c r="R410" s="8">
        <f>IF(COUNTA(A410:Q410)=0,"",IF(TRIM(A410&amp;"")="","Item required",IFERROR(IF(NOT(AND(COUNT(B410:C410,M410)=3,MIN(B410:C410,M410)&gt;=0,COUNT(N410:Q410)=COUNTA(N410:Q410),MIN(N410:Q410)&gt;=0)),"Enter nonnegative numbers for demand, days and stock",IF(NOT(OR(AND(D410="Entered",COUNT(E410)=1,E410&gt;=0,COUNTA(F410:G410)=0),AND(D410="Statistical",E410="",COUNT(F410:G410)=2,F410&gt;=0,G410&gt;=50,G410&lt;=99.9))),"Choose entered safety OR sigma and service (50-99.9%)",IF(NOT(OR(AND(H410="Entered",COUNT(I410)=1,I410&gt;=0,COUNTA(J410:L410)=0),AND(H410="EOQ",I410="",L410="",COUNT(J410:K410)=2,MIN(J410:K410)&gt;0),AND(H410="Review",COUNT(L410)=1,L410&gt;=0,COUNTA(I410:K410)=0))),"Choose one quantity basis; EOQ costs must be positive",IF(IF(H410="EOQ",IF(B410=0,TRUE,SQRT(2*(B410*365)*J410/K410)&gt;0),TRUE),"Ready","Calculated EOQ outside numeric range; rescale")))),"Check inputs / numeric range")))</f>
        <v/>
      </c>
      <c r="S410" s="8">
        <f>IF(R410&lt;&gt;"Ready","",IFERROR(IF(D410="Statistical",IF(G410=50,0,MAX(0,_xlfn.NORM.S.INV(G410/100))),""),""))</f>
        <v/>
      </c>
      <c r="T410" s="8">
        <f>IF(R410&lt;&gt;"Ready","",IFERROR(IF(D410="Entered",E410,S410*F410*SQRT(C410)),""))</f>
        <v/>
      </c>
      <c r="U410" s="8">
        <f>IF(R410&lt;&gt;"Ready","",IFERROR(B410*365,""))</f>
        <v/>
      </c>
      <c r="V410" s="8">
        <f>IF(R410&lt;&gt;"Ready","",IFERROR(IF(H410="Entered",I410,IF(H410="Review",B410*L410,IF(U410=0,0,SQRT(2*U410*J410/K410)))),""))</f>
        <v/>
      </c>
      <c r="W410" s="8">
        <f>IF(R410&lt;&gt;"Ready","",IFERROR(B410*C410+T410,""))</f>
        <v/>
      </c>
      <c r="X410" s="8">
        <f>IF(R410&lt;&gt;"Ready","",IFERROR(W410+V410,""))</f>
        <v/>
      </c>
      <c r="Y410" s="8">
        <f>IF(R410&lt;&gt;"Ready","",IFERROR(M410+N(N410)-N(O410),""))</f>
        <v/>
      </c>
      <c r="Z410" s="8">
        <f>IF(R410&lt;&gt;"Ready","",IFERROR(IF(OR(Y410&lt;=W410,Y410-W410&lt;=MIN(8.881784197001252E-16*MAX(ABS(Y410),ABS(W410)),1E-9)),"Yes","No"),""))</f>
        <v/>
      </c>
      <c r="AA410" s="8">
        <f>IF(R410&lt;&gt;"Ready","",IFERROR(IF(AND(Z410="Yes",NOT(OR(X410&lt;=Y410,X410-Y410&lt;=MIN(8.881784197001252E-16*MAX(ABS(X410),ABS(Y410)),1E-9)))),MAX(0,X410-Y410),0),""))</f>
        <v/>
      </c>
      <c r="AB410" s="8">
        <f>IF(R410&lt;&gt;"Ready","",IFERROR(IF(AA410&gt;0,IF(N(Q410)&gt;0,IF(ABS(AD410-ROUND(AD410,0))&lt;=MIN(8.881784197001252E-16*AD410,1E-9),ROUND(AD410,0),ROUNDUP(AD410,0))*Q410,MAX(AA410,N(P410))),0),""))</f>
        <v/>
      </c>
      <c r="AC410" s="8">
        <f>IF(R410&lt;&gt;"Ready","",IFERROR(Y410+AB410,""))</f>
        <v/>
      </c>
      <c r="AD410" s="8">
        <f>IF(R410&lt;&gt;"Ready","",IFERROR(IF(N(Q410)&gt;0,MAX(AA410,N(P410))/Q410,""),""))</f>
        <v/>
      </c>
    </row>
    <row r="411">
      <c r="A411" s="6" t="n"/>
      <c r="B411" s="7" t="n"/>
      <c r="C411" s="7" t="n"/>
      <c r="D411" s="7" t="n"/>
      <c r="E411" s="7" t="n"/>
      <c r="F411" s="7" t="n"/>
      <c r="G411" s="7" t="n"/>
      <c r="H411" s="7" t="n"/>
      <c r="I411" s="7" t="n"/>
      <c r="J411" s="7" t="n"/>
      <c r="K411" s="7" t="n"/>
      <c r="L411" s="7" t="n"/>
      <c r="M411" s="7" t="n"/>
      <c r="N411" s="7" t="n"/>
      <c r="O411" s="7" t="n"/>
      <c r="P411" s="7" t="n"/>
      <c r="Q411" s="7" t="n"/>
      <c r="R411" s="8">
        <f>IF(COUNTA(A411:Q411)=0,"",IF(TRIM(A411&amp;"")="","Item required",IFERROR(IF(NOT(AND(COUNT(B411:C411,M411)=3,MIN(B411:C411,M411)&gt;=0,COUNT(N411:Q411)=COUNTA(N411:Q411),MIN(N411:Q411)&gt;=0)),"Enter nonnegative numbers for demand, days and stock",IF(NOT(OR(AND(D411="Entered",COUNT(E411)=1,E411&gt;=0,COUNTA(F411:G411)=0),AND(D411="Statistical",E411="",COUNT(F411:G411)=2,F411&gt;=0,G411&gt;=50,G411&lt;=99.9))),"Choose entered safety OR sigma and service (50-99.9%)",IF(NOT(OR(AND(H411="Entered",COUNT(I411)=1,I411&gt;=0,COUNTA(J411:L411)=0),AND(H411="EOQ",I411="",L411="",COUNT(J411:K411)=2,MIN(J411:K411)&gt;0),AND(H411="Review",COUNT(L411)=1,L411&gt;=0,COUNTA(I411:K411)=0))),"Choose one quantity basis; EOQ costs must be positive",IF(IF(H411="EOQ",IF(B411=0,TRUE,SQRT(2*(B411*365)*J411/K411)&gt;0),TRUE),"Ready","Calculated EOQ outside numeric range; rescale")))),"Check inputs / numeric range")))</f>
        <v/>
      </c>
      <c r="S411" s="8">
        <f>IF(R411&lt;&gt;"Ready","",IFERROR(IF(D411="Statistical",IF(G411=50,0,MAX(0,_xlfn.NORM.S.INV(G411/100))),""),""))</f>
        <v/>
      </c>
      <c r="T411" s="8">
        <f>IF(R411&lt;&gt;"Ready","",IFERROR(IF(D411="Entered",E411,S411*F411*SQRT(C411)),""))</f>
        <v/>
      </c>
      <c r="U411" s="8">
        <f>IF(R411&lt;&gt;"Ready","",IFERROR(B411*365,""))</f>
        <v/>
      </c>
      <c r="V411" s="8">
        <f>IF(R411&lt;&gt;"Ready","",IFERROR(IF(H411="Entered",I411,IF(H411="Review",B411*L411,IF(U411=0,0,SQRT(2*U411*J411/K411)))),""))</f>
        <v/>
      </c>
      <c r="W411" s="8">
        <f>IF(R411&lt;&gt;"Ready","",IFERROR(B411*C411+T411,""))</f>
        <v/>
      </c>
      <c r="X411" s="8">
        <f>IF(R411&lt;&gt;"Ready","",IFERROR(W411+V411,""))</f>
        <v/>
      </c>
      <c r="Y411" s="8">
        <f>IF(R411&lt;&gt;"Ready","",IFERROR(M411+N(N411)-N(O411),""))</f>
        <v/>
      </c>
      <c r="Z411" s="8">
        <f>IF(R411&lt;&gt;"Ready","",IFERROR(IF(OR(Y411&lt;=W411,Y411-W411&lt;=MIN(8.881784197001252E-16*MAX(ABS(Y411),ABS(W411)),1E-9)),"Yes","No"),""))</f>
        <v/>
      </c>
      <c r="AA411" s="8">
        <f>IF(R411&lt;&gt;"Ready","",IFERROR(IF(AND(Z411="Yes",NOT(OR(X411&lt;=Y411,X411-Y411&lt;=MIN(8.881784197001252E-16*MAX(ABS(X411),ABS(Y411)),1E-9)))),MAX(0,X411-Y411),0),""))</f>
        <v/>
      </c>
      <c r="AB411" s="8">
        <f>IF(R411&lt;&gt;"Ready","",IFERROR(IF(AA411&gt;0,IF(N(Q411)&gt;0,IF(ABS(AD411-ROUND(AD411,0))&lt;=MIN(8.881784197001252E-16*AD411,1E-9),ROUND(AD411,0),ROUNDUP(AD411,0))*Q411,MAX(AA411,N(P411))),0),""))</f>
        <v/>
      </c>
      <c r="AC411" s="8">
        <f>IF(R411&lt;&gt;"Ready","",IFERROR(Y411+AB411,""))</f>
        <v/>
      </c>
      <c r="AD411" s="8">
        <f>IF(R411&lt;&gt;"Ready","",IFERROR(IF(N(Q411)&gt;0,MAX(AA411,N(P411))/Q411,""),""))</f>
        <v/>
      </c>
    </row>
    <row r="412">
      <c r="A412" s="6" t="n"/>
      <c r="B412" s="7" t="n"/>
      <c r="C412" s="7" t="n"/>
      <c r="D412" s="7" t="n"/>
      <c r="E412" s="7" t="n"/>
      <c r="F412" s="7" t="n"/>
      <c r="G412" s="7" t="n"/>
      <c r="H412" s="7" t="n"/>
      <c r="I412" s="7" t="n"/>
      <c r="J412" s="7" t="n"/>
      <c r="K412" s="7" t="n"/>
      <c r="L412" s="7" t="n"/>
      <c r="M412" s="7" t="n"/>
      <c r="N412" s="7" t="n"/>
      <c r="O412" s="7" t="n"/>
      <c r="P412" s="7" t="n"/>
      <c r="Q412" s="7" t="n"/>
      <c r="R412" s="8">
        <f>IF(COUNTA(A412:Q412)=0,"",IF(TRIM(A412&amp;"")="","Item required",IFERROR(IF(NOT(AND(COUNT(B412:C412,M412)=3,MIN(B412:C412,M412)&gt;=0,COUNT(N412:Q412)=COUNTA(N412:Q412),MIN(N412:Q412)&gt;=0)),"Enter nonnegative numbers for demand, days and stock",IF(NOT(OR(AND(D412="Entered",COUNT(E412)=1,E412&gt;=0,COUNTA(F412:G412)=0),AND(D412="Statistical",E412="",COUNT(F412:G412)=2,F412&gt;=0,G412&gt;=50,G412&lt;=99.9))),"Choose entered safety OR sigma and service (50-99.9%)",IF(NOT(OR(AND(H412="Entered",COUNT(I412)=1,I412&gt;=0,COUNTA(J412:L412)=0),AND(H412="EOQ",I412="",L412="",COUNT(J412:K412)=2,MIN(J412:K412)&gt;0),AND(H412="Review",COUNT(L412)=1,L412&gt;=0,COUNTA(I412:K412)=0))),"Choose one quantity basis; EOQ costs must be positive",IF(IF(H412="EOQ",IF(B412=0,TRUE,SQRT(2*(B412*365)*J412/K412)&gt;0),TRUE),"Ready","Calculated EOQ outside numeric range; rescale")))),"Check inputs / numeric range")))</f>
        <v/>
      </c>
      <c r="S412" s="8">
        <f>IF(R412&lt;&gt;"Ready","",IFERROR(IF(D412="Statistical",IF(G412=50,0,MAX(0,_xlfn.NORM.S.INV(G412/100))),""),""))</f>
        <v/>
      </c>
      <c r="T412" s="8">
        <f>IF(R412&lt;&gt;"Ready","",IFERROR(IF(D412="Entered",E412,S412*F412*SQRT(C412)),""))</f>
        <v/>
      </c>
      <c r="U412" s="8">
        <f>IF(R412&lt;&gt;"Ready","",IFERROR(B412*365,""))</f>
        <v/>
      </c>
      <c r="V412" s="8">
        <f>IF(R412&lt;&gt;"Ready","",IFERROR(IF(H412="Entered",I412,IF(H412="Review",B412*L412,IF(U412=0,0,SQRT(2*U412*J412/K412)))),""))</f>
        <v/>
      </c>
      <c r="W412" s="8">
        <f>IF(R412&lt;&gt;"Ready","",IFERROR(B412*C412+T412,""))</f>
        <v/>
      </c>
      <c r="X412" s="8">
        <f>IF(R412&lt;&gt;"Ready","",IFERROR(W412+V412,""))</f>
        <v/>
      </c>
      <c r="Y412" s="8">
        <f>IF(R412&lt;&gt;"Ready","",IFERROR(M412+N(N412)-N(O412),""))</f>
        <v/>
      </c>
      <c r="Z412" s="8">
        <f>IF(R412&lt;&gt;"Ready","",IFERROR(IF(OR(Y412&lt;=W412,Y412-W412&lt;=MIN(8.881784197001252E-16*MAX(ABS(Y412),ABS(W412)),1E-9)),"Yes","No"),""))</f>
        <v/>
      </c>
      <c r="AA412" s="8">
        <f>IF(R412&lt;&gt;"Ready","",IFERROR(IF(AND(Z412="Yes",NOT(OR(X412&lt;=Y412,X412-Y412&lt;=MIN(8.881784197001252E-16*MAX(ABS(X412),ABS(Y412)),1E-9)))),MAX(0,X412-Y412),0),""))</f>
        <v/>
      </c>
      <c r="AB412" s="8">
        <f>IF(R412&lt;&gt;"Ready","",IFERROR(IF(AA412&gt;0,IF(N(Q412)&gt;0,IF(ABS(AD412-ROUND(AD412,0))&lt;=MIN(8.881784197001252E-16*AD412,1E-9),ROUND(AD412,0),ROUNDUP(AD412,0))*Q412,MAX(AA412,N(P412))),0),""))</f>
        <v/>
      </c>
      <c r="AC412" s="8">
        <f>IF(R412&lt;&gt;"Ready","",IFERROR(Y412+AB412,""))</f>
        <v/>
      </c>
      <c r="AD412" s="8">
        <f>IF(R412&lt;&gt;"Ready","",IFERROR(IF(N(Q412)&gt;0,MAX(AA412,N(P412))/Q412,""),""))</f>
        <v/>
      </c>
    </row>
    <row r="413">
      <c r="A413" s="6" t="n"/>
      <c r="B413" s="7" t="n"/>
      <c r="C413" s="7" t="n"/>
      <c r="D413" s="7" t="n"/>
      <c r="E413" s="7" t="n"/>
      <c r="F413" s="7" t="n"/>
      <c r="G413" s="7" t="n"/>
      <c r="H413" s="7" t="n"/>
      <c r="I413" s="7" t="n"/>
      <c r="J413" s="7" t="n"/>
      <c r="K413" s="7" t="n"/>
      <c r="L413" s="7" t="n"/>
      <c r="M413" s="7" t="n"/>
      <c r="N413" s="7" t="n"/>
      <c r="O413" s="7" t="n"/>
      <c r="P413" s="7" t="n"/>
      <c r="Q413" s="7" t="n"/>
      <c r="R413" s="8">
        <f>IF(COUNTA(A413:Q413)=0,"",IF(TRIM(A413&amp;"")="","Item required",IFERROR(IF(NOT(AND(COUNT(B413:C413,M413)=3,MIN(B413:C413,M413)&gt;=0,COUNT(N413:Q413)=COUNTA(N413:Q413),MIN(N413:Q413)&gt;=0)),"Enter nonnegative numbers for demand, days and stock",IF(NOT(OR(AND(D413="Entered",COUNT(E413)=1,E413&gt;=0,COUNTA(F413:G413)=0),AND(D413="Statistical",E413="",COUNT(F413:G413)=2,F413&gt;=0,G413&gt;=50,G413&lt;=99.9))),"Choose entered safety OR sigma and service (50-99.9%)",IF(NOT(OR(AND(H413="Entered",COUNT(I413)=1,I413&gt;=0,COUNTA(J413:L413)=0),AND(H413="EOQ",I413="",L413="",COUNT(J413:K413)=2,MIN(J413:K413)&gt;0),AND(H413="Review",COUNT(L413)=1,L413&gt;=0,COUNTA(I413:K413)=0))),"Choose one quantity basis; EOQ costs must be positive",IF(IF(H413="EOQ",IF(B413=0,TRUE,SQRT(2*(B413*365)*J413/K413)&gt;0),TRUE),"Ready","Calculated EOQ outside numeric range; rescale")))),"Check inputs / numeric range")))</f>
        <v/>
      </c>
      <c r="S413" s="8">
        <f>IF(R413&lt;&gt;"Ready","",IFERROR(IF(D413="Statistical",IF(G413=50,0,MAX(0,_xlfn.NORM.S.INV(G413/100))),""),""))</f>
        <v/>
      </c>
      <c r="T413" s="8">
        <f>IF(R413&lt;&gt;"Ready","",IFERROR(IF(D413="Entered",E413,S413*F413*SQRT(C413)),""))</f>
        <v/>
      </c>
      <c r="U413" s="8">
        <f>IF(R413&lt;&gt;"Ready","",IFERROR(B413*365,""))</f>
        <v/>
      </c>
      <c r="V413" s="8">
        <f>IF(R413&lt;&gt;"Ready","",IFERROR(IF(H413="Entered",I413,IF(H413="Review",B413*L413,IF(U413=0,0,SQRT(2*U413*J413/K413)))),""))</f>
        <v/>
      </c>
      <c r="W413" s="8">
        <f>IF(R413&lt;&gt;"Ready","",IFERROR(B413*C413+T413,""))</f>
        <v/>
      </c>
      <c r="X413" s="8">
        <f>IF(R413&lt;&gt;"Ready","",IFERROR(W413+V413,""))</f>
        <v/>
      </c>
      <c r="Y413" s="8">
        <f>IF(R413&lt;&gt;"Ready","",IFERROR(M413+N(N413)-N(O413),""))</f>
        <v/>
      </c>
      <c r="Z413" s="8">
        <f>IF(R413&lt;&gt;"Ready","",IFERROR(IF(OR(Y413&lt;=W413,Y413-W413&lt;=MIN(8.881784197001252E-16*MAX(ABS(Y413),ABS(W413)),1E-9)),"Yes","No"),""))</f>
        <v/>
      </c>
      <c r="AA413" s="8">
        <f>IF(R413&lt;&gt;"Ready","",IFERROR(IF(AND(Z413="Yes",NOT(OR(X413&lt;=Y413,X413-Y413&lt;=MIN(8.881784197001252E-16*MAX(ABS(X413),ABS(Y413)),1E-9)))),MAX(0,X413-Y413),0),""))</f>
        <v/>
      </c>
      <c r="AB413" s="8">
        <f>IF(R413&lt;&gt;"Ready","",IFERROR(IF(AA413&gt;0,IF(N(Q413)&gt;0,IF(ABS(AD413-ROUND(AD413,0))&lt;=MIN(8.881784197001252E-16*AD413,1E-9),ROUND(AD413,0),ROUNDUP(AD413,0))*Q413,MAX(AA413,N(P413))),0),""))</f>
        <v/>
      </c>
      <c r="AC413" s="8">
        <f>IF(R413&lt;&gt;"Ready","",IFERROR(Y413+AB413,""))</f>
        <v/>
      </c>
      <c r="AD413" s="8">
        <f>IF(R413&lt;&gt;"Ready","",IFERROR(IF(N(Q413)&gt;0,MAX(AA413,N(P413))/Q413,""),""))</f>
        <v/>
      </c>
    </row>
    <row r="414">
      <c r="A414" s="6" t="n"/>
      <c r="B414" s="7" t="n"/>
      <c r="C414" s="7" t="n"/>
      <c r="D414" s="7" t="n"/>
      <c r="E414" s="7" t="n"/>
      <c r="F414" s="7" t="n"/>
      <c r="G414" s="7" t="n"/>
      <c r="H414" s="7" t="n"/>
      <c r="I414" s="7" t="n"/>
      <c r="J414" s="7" t="n"/>
      <c r="K414" s="7" t="n"/>
      <c r="L414" s="7" t="n"/>
      <c r="M414" s="7" t="n"/>
      <c r="N414" s="7" t="n"/>
      <c r="O414" s="7" t="n"/>
      <c r="P414" s="7" t="n"/>
      <c r="Q414" s="7" t="n"/>
      <c r="R414" s="8">
        <f>IF(COUNTA(A414:Q414)=0,"",IF(TRIM(A414&amp;"")="","Item required",IFERROR(IF(NOT(AND(COUNT(B414:C414,M414)=3,MIN(B414:C414,M414)&gt;=0,COUNT(N414:Q414)=COUNTA(N414:Q414),MIN(N414:Q414)&gt;=0)),"Enter nonnegative numbers for demand, days and stock",IF(NOT(OR(AND(D414="Entered",COUNT(E414)=1,E414&gt;=0,COUNTA(F414:G414)=0),AND(D414="Statistical",E414="",COUNT(F414:G414)=2,F414&gt;=0,G414&gt;=50,G414&lt;=99.9))),"Choose entered safety OR sigma and service (50-99.9%)",IF(NOT(OR(AND(H414="Entered",COUNT(I414)=1,I414&gt;=0,COUNTA(J414:L414)=0),AND(H414="EOQ",I414="",L414="",COUNT(J414:K414)=2,MIN(J414:K414)&gt;0),AND(H414="Review",COUNT(L414)=1,L414&gt;=0,COUNTA(I414:K414)=0))),"Choose one quantity basis; EOQ costs must be positive",IF(IF(H414="EOQ",IF(B414=0,TRUE,SQRT(2*(B414*365)*J414/K414)&gt;0),TRUE),"Ready","Calculated EOQ outside numeric range; rescale")))),"Check inputs / numeric range")))</f>
        <v/>
      </c>
      <c r="S414" s="8">
        <f>IF(R414&lt;&gt;"Ready","",IFERROR(IF(D414="Statistical",IF(G414=50,0,MAX(0,_xlfn.NORM.S.INV(G414/100))),""),""))</f>
        <v/>
      </c>
      <c r="T414" s="8">
        <f>IF(R414&lt;&gt;"Ready","",IFERROR(IF(D414="Entered",E414,S414*F414*SQRT(C414)),""))</f>
        <v/>
      </c>
      <c r="U414" s="8">
        <f>IF(R414&lt;&gt;"Ready","",IFERROR(B414*365,""))</f>
        <v/>
      </c>
      <c r="V414" s="8">
        <f>IF(R414&lt;&gt;"Ready","",IFERROR(IF(H414="Entered",I414,IF(H414="Review",B414*L414,IF(U414=0,0,SQRT(2*U414*J414/K414)))),""))</f>
        <v/>
      </c>
      <c r="W414" s="8">
        <f>IF(R414&lt;&gt;"Ready","",IFERROR(B414*C414+T414,""))</f>
        <v/>
      </c>
      <c r="X414" s="8">
        <f>IF(R414&lt;&gt;"Ready","",IFERROR(W414+V414,""))</f>
        <v/>
      </c>
      <c r="Y414" s="8">
        <f>IF(R414&lt;&gt;"Ready","",IFERROR(M414+N(N414)-N(O414),""))</f>
        <v/>
      </c>
      <c r="Z414" s="8">
        <f>IF(R414&lt;&gt;"Ready","",IFERROR(IF(OR(Y414&lt;=W414,Y414-W414&lt;=MIN(8.881784197001252E-16*MAX(ABS(Y414),ABS(W414)),1E-9)),"Yes","No"),""))</f>
        <v/>
      </c>
      <c r="AA414" s="8">
        <f>IF(R414&lt;&gt;"Ready","",IFERROR(IF(AND(Z414="Yes",NOT(OR(X414&lt;=Y414,X414-Y414&lt;=MIN(8.881784197001252E-16*MAX(ABS(X414),ABS(Y414)),1E-9)))),MAX(0,X414-Y414),0),""))</f>
        <v/>
      </c>
      <c r="AB414" s="8">
        <f>IF(R414&lt;&gt;"Ready","",IFERROR(IF(AA414&gt;0,IF(N(Q414)&gt;0,IF(ABS(AD414-ROUND(AD414,0))&lt;=MIN(8.881784197001252E-16*AD414,1E-9),ROUND(AD414,0),ROUNDUP(AD414,0))*Q414,MAX(AA414,N(P414))),0),""))</f>
        <v/>
      </c>
      <c r="AC414" s="8">
        <f>IF(R414&lt;&gt;"Ready","",IFERROR(Y414+AB414,""))</f>
        <v/>
      </c>
      <c r="AD414" s="8">
        <f>IF(R414&lt;&gt;"Ready","",IFERROR(IF(N(Q414)&gt;0,MAX(AA414,N(P414))/Q414,""),""))</f>
        <v/>
      </c>
    </row>
    <row r="415">
      <c r="A415" s="6" t="n"/>
      <c r="B415" s="7" t="n"/>
      <c r="C415" s="7" t="n"/>
      <c r="D415" s="7" t="n"/>
      <c r="E415" s="7" t="n"/>
      <c r="F415" s="7" t="n"/>
      <c r="G415" s="7" t="n"/>
      <c r="H415" s="7" t="n"/>
      <c r="I415" s="7" t="n"/>
      <c r="J415" s="7" t="n"/>
      <c r="K415" s="7" t="n"/>
      <c r="L415" s="7" t="n"/>
      <c r="M415" s="7" t="n"/>
      <c r="N415" s="7" t="n"/>
      <c r="O415" s="7" t="n"/>
      <c r="P415" s="7" t="n"/>
      <c r="Q415" s="7" t="n"/>
      <c r="R415" s="8">
        <f>IF(COUNTA(A415:Q415)=0,"",IF(TRIM(A415&amp;"")="","Item required",IFERROR(IF(NOT(AND(COUNT(B415:C415,M415)=3,MIN(B415:C415,M415)&gt;=0,COUNT(N415:Q415)=COUNTA(N415:Q415),MIN(N415:Q415)&gt;=0)),"Enter nonnegative numbers for demand, days and stock",IF(NOT(OR(AND(D415="Entered",COUNT(E415)=1,E415&gt;=0,COUNTA(F415:G415)=0),AND(D415="Statistical",E415="",COUNT(F415:G415)=2,F415&gt;=0,G415&gt;=50,G415&lt;=99.9))),"Choose entered safety OR sigma and service (50-99.9%)",IF(NOT(OR(AND(H415="Entered",COUNT(I415)=1,I415&gt;=0,COUNTA(J415:L415)=0),AND(H415="EOQ",I415="",L415="",COUNT(J415:K415)=2,MIN(J415:K415)&gt;0),AND(H415="Review",COUNT(L415)=1,L415&gt;=0,COUNTA(I415:K415)=0))),"Choose one quantity basis; EOQ costs must be positive",IF(IF(H415="EOQ",IF(B415=0,TRUE,SQRT(2*(B415*365)*J415/K415)&gt;0),TRUE),"Ready","Calculated EOQ outside numeric range; rescale")))),"Check inputs / numeric range")))</f>
        <v/>
      </c>
      <c r="S415" s="8">
        <f>IF(R415&lt;&gt;"Ready","",IFERROR(IF(D415="Statistical",IF(G415=50,0,MAX(0,_xlfn.NORM.S.INV(G415/100))),""),""))</f>
        <v/>
      </c>
      <c r="T415" s="8">
        <f>IF(R415&lt;&gt;"Ready","",IFERROR(IF(D415="Entered",E415,S415*F415*SQRT(C415)),""))</f>
        <v/>
      </c>
      <c r="U415" s="8">
        <f>IF(R415&lt;&gt;"Ready","",IFERROR(B415*365,""))</f>
        <v/>
      </c>
      <c r="V415" s="8">
        <f>IF(R415&lt;&gt;"Ready","",IFERROR(IF(H415="Entered",I415,IF(H415="Review",B415*L415,IF(U415=0,0,SQRT(2*U415*J415/K415)))),""))</f>
        <v/>
      </c>
      <c r="W415" s="8">
        <f>IF(R415&lt;&gt;"Ready","",IFERROR(B415*C415+T415,""))</f>
        <v/>
      </c>
      <c r="X415" s="8">
        <f>IF(R415&lt;&gt;"Ready","",IFERROR(W415+V415,""))</f>
        <v/>
      </c>
      <c r="Y415" s="8">
        <f>IF(R415&lt;&gt;"Ready","",IFERROR(M415+N(N415)-N(O415),""))</f>
        <v/>
      </c>
      <c r="Z415" s="8">
        <f>IF(R415&lt;&gt;"Ready","",IFERROR(IF(OR(Y415&lt;=W415,Y415-W415&lt;=MIN(8.881784197001252E-16*MAX(ABS(Y415),ABS(W415)),1E-9)),"Yes","No"),""))</f>
        <v/>
      </c>
      <c r="AA415" s="8">
        <f>IF(R415&lt;&gt;"Ready","",IFERROR(IF(AND(Z415="Yes",NOT(OR(X415&lt;=Y415,X415-Y415&lt;=MIN(8.881784197001252E-16*MAX(ABS(X415),ABS(Y415)),1E-9)))),MAX(0,X415-Y415),0),""))</f>
        <v/>
      </c>
      <c r="AB415" s="8">
        <f>IF(R415&lt;&gt;"Ready","",IFERROR(IF(AA415&gt;0,IF(N(Q415)&gt;0,IF(ABS(AD415-ROUND(AD415,0))&lt;=MIN(8.881784197001252E-16*AD415,1E-9),ROUND(AD415,0),ROUNDUP(AD415,0))*Q415,MAX(AA415,N(P415))),0),""))</f>
        <v/>
      </c>
      <c r="AC415" s="8">
        <f>IF(R415&lt;&gt;"Ready","",IFERROR(Y415+AB415,""))</f>
        <v/>
      </c>
      <c r="AD415" s="8">
        <f>IF(R415&lt;&gt;"Ready","",IFERROR(IF(N(Q415)&gt;0,MAX(AA415,N(P415))/Q415,""),""))</f>
        <v/>
      </c>
    </row>
    <row r="416">
      <c r="A416" s="6" t="n"/>
      <c r="B416" s="7" t="n"/>
      <c r="C416" s="7" t="n"/>
      <c r="D416" s="7" t="n"/>
      <c r="E416" s="7" t="n"/>
      <c r="F416" s="7" t="n"/>
      <c r="G416" s="7" t="n"/>
      <c r="H416" s="7" t="n"/>
      <c r="I416" s="7" t="n"/>
      <c r="J416" s="7" t="n"/>
      <c r="K416" s="7" t="n"/>
      <c r="L416" s="7" t="n"/>
      <c r="M416" s="7" t="n"/>
      <c r="N416" s="7" t="n"/>
      <c r="O416" s="7" t="n"/>
      <c r="P416" s="7" t="n"/>
      <c r="Q416" s="7" t="n"/>
      <c r="R416" s="8">
        <f>IF(COUNTA(A416:Q416)=0,"",IF(TRIM(A416&amp;"")="","Item required",IFERROR(IF(NOT(AND(COUNT(B416:C416,M416)=3,MIN(B416:C416,M416)&gt;=0,COUNT(N416:Q416)=COUNTA(N416:Q416),MIN(N416:Q416)&gt;=0)),"Enter nonnegative numbers for demand, days and stock",IF(NOT(OR(AND(D416="Entered",COUNT(E416)=1,E416&gt;=0,COUNTA(F416:G416)=0),AND(D416="Statistical",E416="",COUNT(F416:G416)=2,F416&gt;=0,G416&gt;=50,G416&lt;=99.9))),"Choose entered safety OR sigma and service (50-99.9%)",IF(NOT(OR(AND(H416="Entered",COUNT(I416)=1,I416&gt;=0,COUNTA(J416:L416)=0),AND(H416="EOQ",I416="",L416="",COUNT(J416:K416)=2,MIN(J416:K416)&gt;0),AND(H416="Review",COUNT(L416)=1,L416&gt;=0,COUNTA(I416:K416)=0))),"Choose one quantity basis; EOQ costs must be positive",IF(IF(H416="EOQ",IF(B416=0,TRUE,SQRT(2*(B416*365)*J416/K416)&gt;0),TRUE),"Ready","Calculated EOQ outside numeric range; rescale")))),"Check inputs / numeric range")))</f>
        <v/>
      </c>
      <c r="S416" s="8">
        <f>IF(R416&lt;&gt;"Ready","",IFERROR(IF(D416="Statistical",IF(G416=50,0,MAX(0,_xlfn.NORM.S.INV(G416/100))),""),""))</f>
        <v/>
      </c>
      <c r="T416" s="8">
        <f>IF(R416&lt;&gt;"Ready","",IFERROR(IF(D416="Entered",E416,S416*F416*SQRT(C416)),""))</f>
        <v/>
      </c>
      <c r="U416" s="8">
        <f>IF(R416&lt;&gt;"Ready","",IFERROR(B416*365,""))</f>
        <v/>
      </c>
      <c r="V416" s="8">
        <f>IF(R416&lt;&gt;"Ready","",IFERROR(IF(H416="Entered",I416,IF(H416="Review",B416*L416,IF(U416=0,0,SQRT(2*U416*J416/K416)))),""))</f>
        <v/>
      </c>
      <c r="W416" s="8">
        <f>IF(R416&lt;&gt;"Ready","",IFERROR(B416*C416+T416,""))</f>
        <v/>
      </c>
      <c r="X416" s="8">
        <f>IF(R416&lt;&gt;"Ready","",IFERROR(W416+V416,""))</f>
        <v/>
      </c>
      <c r="Y416" s="8">
        <f>IF(R416&lt;&gt;"Ready","",IFERROR(M416+N(N416)-N(O416),""))</f>
        <v/>
      </c>
      <c r="Z416" s="8">
        <f>IF(R416&lt;&gt;"Ready","",IFERROR(IF(OR(Y416&lt;=W416,Y416-W416&lt;=MIN(8.881784197001252E-16*MAX(ABS(Y416),ABS(W416)),1E-9)),"Yes","No"),""))</f>
        <v/>
      </c>
      <c r="AA416" s="8">
        <f>IF(R416&lt;&gt;"Ready","",IFERROR(IF(AND(Z416="Yes",NOT(OR(X416&lt;=Y416,X416-Y416&lt;=MIN(8.881784197001252E-16*MAX(ABS(X416),ABS(Y416)),1E-9)))),MAX(0,X416-Y416),0),""))</f>
        <v/>
      </c>
      <c r="AB416" s="8">
        <f>IF(R416&lt;&gt;"Ready","",IFERROR(IF(AA416&gt;0,IF(N(Q416)&gt;0,IF(ABS(AD416-ROUND(AD416,0))&lt;=MIN(8.881784197001252E-16*AD416,1E-9),ROUND(AD416,0),ROUNDUP(AD416,0))*Q416,MAX(AA416,N(P416))),0),""))</f>
        <v/>
      </c>
      <c r="AC416" s="8">
        <f>IF(R416&lt;&gt;"Ready","",IFERROR(Y416+AB416,""))</f>
        <v/>
      </c>
      <c r="AD416" s="8">
        <f>IF(R416&lt;&gt;"Ready","",IFERROR(IF(N(Q416)&gt;0,MAX(AA416,N(P416))/Q416,""),""))</f>
        <v/>
      </c>
    </row>
    <row r="417">
      <c r="A417" s="6" t="n"/>
      <c r="B417" s="7" t="n"/>
      <c r="C417" s="7" t="n"/>
      <c r="D417" s="7" t="n"/>
      <c r="E417" s="7" t="n"/>
      <c r="F417" s="7" t="n"/>
      <c r="G417" s="7" t="n"/>
      <c r="H417" s="7" t="n"/>
      <c r="I417" s="7" t="n"/>
      <c r="J417" s="7" t="n"/>
      <c r="K417" s="7" t="n"/>
      <c r="L417" s="7" t="n"/>
      <c r="M417" s="7" t="n"/>
      <c r="N417" s="7" t="n"/>
      <c r="O417" s="7" t="n"/>
      <c r="P417" s="7" t="n"/>
      <c r="Q417" s="7" t="n"/>
      <c r="R417" s="8">
        <f>IF(COUNTA(A417:Q417)=0,"",IF(TRIM(A417&amp;"")="","Item required",IFERROR(IF(NOT(AND(COUNT(B417:C417,M417)=3,MIN(B417:C417,M417)&gt;=0,COUNT(N417:Q417)=COUNTA(N417:Q417),MIN(N417:Q417)&gt;=0)),"Enter nonnegative numbers for demand, days and stock",IF(NOT(OR(AND(D417="Entered",COUNT(E417)=1,E417&gt;=0,COUNTA(F417:G417)=0),AND(D417="Statistical",E417="",COUNT(F417:G417)=2,F417&gt;=0,G417&gt;=50,G417&lt;=99.9))),"Choose entered safety OR sigma and service (50-99.9%)",IF(NOT(OR(AND(H417="Entered",COUNT(I417)=1,I417&gt;=0,COUNTA(J417:L417)=0),AND(H417="EOQ",I417="",L417="",COUNT(J417:K417)=2,MIN(J417:K417)&gt;0),AND(H417="Review",COUNT(L417)=1,L417&gt;=0,COUNTA(I417:K417)=0))),"Choose one quantity basis; EOQ costs must be positive",IF(IF(H417="EOQ",IF(B417=0,TRUE,SQRT(2*(B417*365)*J417/K417)&gt;0),TRUE),"Ready","Calculated EOQ outside numeric range; rescale")))),"Check inputs / numeric range")))</f>
        <v/>
      </c>
      <c r="S417" s="8">
        <f>IF(R417&lt;&gt;"Ready","",IFERROR(IF(D417="Statistical",IF(G417=50,0,MAX(0,_xlfn.NORM.S.INV(G417/100))),""),""))</f>
        <v/>
      </c>
      <c r="T417" s="8">
        <f>IF(R417&lt;&gt;"Ready","",IFERROR(IF(D417="Entered",E417,S417*F417*SQRT(C417)),""))</f>
        <v/>
      </c>
      <c r="U417" s="8">
        <f>IF(R417&lt;&gt;"Ready","",IFERROR(B417*365,""))</f>
        <v/>
      </c>
      <c r="V417" s="8">
        <f>IF(R417&lt;&gt;"Ready","",IFERROR(IF(H417="Entered",I417,IF(H417="Review",B417*L417,IF(U417=0,0,SQRT(2*U417*J417/K417)))),""))</f>
        <v/>
      </c>
      <c r="W417" s="8">
        <f>IF(R417&lt;&gt;"Ready","",IFERROR(B417*C417+T417,""))</f>
        <v/>
      </c>
      <c r="X417" s="8">
        <f>IF(R417&lt;&gt;"Ready","",IFERROR(W417+V417,""))</f>
        <v/>
      </c>
      <c r="Y417" s="8">
        <f>IF(R417&lt;&gt;"Ready","",IFERROR(M417+N(N417)-N(O417),""))</f>
        <v/>
      </c>
      <c r="Z417" s="8">
        <f>IF(R417&lt;&gt;"Ready","",IFERROR(IF(OR(Y417&lt;=W417,Y417-W417&lt;=MIN(8.881784197001252E-16*MAX(ABS(Y417),ABS(W417)),1E-9)),"Yes","No"),""))</f>
        <v/>
      </c>
      <c r="AA417" s="8">
        <f>IF(R417&lt;&gt;"Ready","",IFERROR(IF(AND(Z417="Yes",NOT(OR(X417&lt;=Y417,X417-Y417&lt;=MIN(8.881784197001252E-16*MAX(ABS(X417),ABS(Y417)),1E-9)))),MAX(0,X417-Y417),0),""))</f>
        <v/>
      </c>
      <c r="AB417" s="8">
        <f>IF(R417&lt;&gt;"Ready","",IFERROR(IF(AA417&gt;0,IF(N(Q417)&gt;0,IF(ABS(AD417-ROUND(AD417,0))&lt;=MIN(8.881784197001252E-16*AD417,1E-9),ROUND(AD417,0),ROUNDUP(AD417,0))*Q417,MAX(AA417,N(P417))),0),""))</f>
        <v/>
      </c>
      <c r="AC417" s="8">
        <f>IF(R417&lt;&gt;"Ready","",IFERROR(Y417+AB417,""))</f>
        <v/>
      </c>
      <c r="AD417" s="8">
        <f>IF(R417&lt;&gt;"Ready","",IFERROR(IF(N(Q417)&gt;0,MAX(AA417,N(P417))/Q417,""),""))</f>
        <v/>
      </c>
    </row>
    <row r="418">
      <c r="A418" s="6" t="n"/>
      <c r="B418" s="7" t="n"/>
      <c r="C418" s="7" t="n"/>
      <c r="D418" s="7" t="n"/>
      <c r="E418" s="7" t="n"/>
      <c r="F418" s="7" t="n"/>
      <c r="G418" s="7" t="n"/>
      <c r="H418" s="7" t="n"/>
      <c r="I418" s="7" t="n"/>
      <c r="J418" s="7" t="n"/>
      <c r="K418" s="7" t="n"/>
      <c r="L418" s="7" t="n"/>
      <c r="M418" s="7" t="n"/>
      <c r="N418" s="7" t="n"/>
      <c r="O418" s="7" t="n"/>
      <c r="P418" s="7" t="n"/>
      <c r="Q418" s="7" t="n"/>
      <c r="R418" s="8">
        <f>IF(COUNTA(A418:Q418)=0,"",IF(TRIM(A418&amp;"")="","Item required",IFERROR(IF(NOT(AND(COUNT(B418:C418,M418)=3,MIN(B418:C418,M418)&gt;=0,COUNT(N418:Q418)=COUNTA(N418:Q418),MIN(N418:Q418)&gt;=0)),"Enter nonnegative numbers for demand, days and stock",IF(NOT(OR(AND(D418="Entered",COUNT(E418)=1,E418&gt;=0,COUNTA(F418:G418)=0),AND(D418="Statistical",E418="",COUNT(F418:G418)=2,F418&gt;=0,G418&gt;=50,G418&lt;=99.9))),"Choose entered safety OR sigma and service (50-99.9%)",IF(NOT(OR(AND(H418="Entered",COUNT(I418)=1,I418&gt;=0,COUNTA(J418:L418)=0),AND(H418="EOQ",I418="",L418="",COUNT(J418:K418)=2,MIN(J418:K418)&gt;0),AND(H418="Review",COUNT(L418)=1,L418&gt;=0,COUNTA(I418:K418)=0))),"Choose one quantity basis; EOQ costs must be positive",IF(IF(H418="EOQ",IF(B418=0,TRUE,SQRT(2*(B418*365)*J418/K418)&gt;0),TRUE),"Ready","Calculated EOQ outside numeric range; rescale")))),"Check inputs / numeric range")))</f>
        <v/>
      </c>
      <c r="S418" s="8">
        <f>IF(R418&lt;&gt;"Ready","",IFERROR(IF(D418="Statistical",IF(G418=50,0,MAX(0,_xlfn.NORM.S.INV(G418/100))),""),""))</f>
        <v/>
      </c>
      <c r="T418" s="8">
        <f>IF(R418&lt;&gt;"Ready","",IFERROR(IF(D418="Entered",E418,S418*F418*SQRT(C418)),""))</f>
        <v/>
      </c>
      <c r="U418" s="8">
        <f>IF(R418&lt;&gt;"Ready","",IFERROR(B418*365,""))</f>
        <v/>
      </c>
      <c r="V418" s="8">
        <f>IF(R418&lt;&gt;"Ready","",IFERROR(IF(H418="Entered",I418,IF(H418="Review",B418*L418,IF(U418=0,0,SQRT(2*U418*J418/K418)))),""))</f>
        <v/>
      </c>
      <c r="W418" s="8">
        <f>IF(R418&lt;&gt;"Ready","",IFERROR(B418*C418+T418,""))</f>
        <v/>
      </c>
      <c r="X418" s="8">
        <f>IF(R418&lt;&gt;"Ready","",IFERROR(W418+V418,""))</f>
        <v/>
      </c>
      <c r="Y418" s="8">
        <f>IF(R418&lt;&gt;"Ready","",IFERROR(M418+N(N418)-N(O418),""))</f>
        <v/>
      </c>
      <c r="Z418" s="8">
        <f>IF(R418&lt;&gt;"Ready","",IFERROR(IF(OR(Y418&lt;=W418,Y418-W418&lt;=MIN(8.881784197001252E-16*MAX(ABS(Y418),ABS(W418)),1E-9)),"Yes","No"),""))</f>
        <v/>
      </c>
      <c r="AA418" s="8">
        <f>IF(R418&lt;&gt;"Ready","",IFERROR(IF(AND(Z418="Yes",NOT(OR(X418&lt;=Y418,X418-Y418&lt;=MIN(8.881784197001252E-16*MAX(ABS(X418),ABS(Y418)),1E-9)))),MAX(0,X418-Y418),0),""))</f>
        <v/>
      </c>
      <c r="AB418" s="8">
        <f>IF(R418&lt;&gt;"Ready","",IFERROR(IF(AA418&gt;0,IF(N(Q418)&gt;0,IF(ABS(AD418-ROUND(AD418,0))&lt;=MIN(8.881784197001252E-16*AD418,1E-9),ROUND(AD418,0),ROUNDUP(AD418,0))*Q418,MAX(AA418,N(P418))),0),""))</f>
        <v/>
      </c>
      <c r="AC418" s="8">
        <f>IF(R418&lt;&gt;"Ready","",IFERROR(Y418+AB418,""))</f>
        <v/>
      </c>
      <c r="AD418" s="8">
        <f>IF(R418&lt;&gt;"Ready","",IFERROR(IF(N(Q418)&gt;0,MAX(AA418,N(P418))/Q418,""),""))</f>
        <v/>
      </c>
    </row>
    <row r="419">
      <c r="A419" s="6" t="n"/>
      <c r="B419" s="7" t="n"/>
      <c r="C419" s="7" t="n"/>
      <c r="D419" s="7" t="n"/>
      <c r="E419" s="7" t="n"/>
      <c r="F419" s="7" t="n"/>
      <c r="G419" s="7" t="n"/>
      <c r="H419" s="7" t="n"/>
      <c r="I419" s="7" t="n"/>
      <c r="J419" s="7" t="n"/>
      <c r="K419" s="7" t="n"/>
      <c r="L419" s="7" t="n"/>
      <c r="M419" s="7" t="n"/>
      <c r="N419" s="7" t="n"/>
      <c r="O419" s="7" t="n"/>
      <c r="P419" s="7" t="n"/>
      <c r="Q419" s="7" t="n"/>
      <c r="R419" s="8">
        <f>IF(COUNTA(A419:Q419)=0,"",IF(TRIM(A419&amp;"")="","Item required",IFERROR(IF(NOT(AND(COUNT(B419:C419,M419)=3,MIN(B419:C419,M419)&gt;=0,COUNT(N419:Q419)=COUNTA(N419:Q419),MIN(N419:Q419)&gt;=0)),"Enter nonnegative numbers for demand, days and stock",IF(NOT(OR(AND(D419="Entered",COUNT(E419)=1,E419&gt;=0,COUNTA(F419:G419)=0),AND(D419="Statistical",E419="",COUNT(F419:G419)=2,F419&gt;=0,G419&gt;=50,G419&lt;=99.9))),"Choose entered safety OR sigma and service (50-99.9%)",IF(NOT(OR(AND(H419="Entered",COUNT(I419)=1,I419&gt;=0,COUNTA(J419:L419)=0),AND(H419="EOQ",I419="",L419="",COUNT(J419:K419)=2,MIN(J419:K419)&gt;0),AND(H419="Review",COUNT(L419)=1,L419&gt;=0,COUNTA(I419:K419)=0))),"Choose one quantity basis; EOQ costs must be positive",IF(IF(H419="EOQ",IF(B419=0,TRUE,SQRT(2*(B419*365)*J419/K419)&gt;0),TRUE),"Ready","Calculated EOQ outside numeric range; rescale")))),"Check inputs / numeric range")))</f>
        <v/>
      </c>
      <c r="S419" s="8">
        <f>IF(R419&lt;&gt;"Ready","",IFERROR(IF(D419="Statistical",IF(G419=50,0,MAX(0,_xlfn.NORM.S.INV(G419/100))),""),""))</f>
        <v/>
      </c>
      <c r="T419" s="8">
        <f>IF(R419&lt;&gt;"Ready","",IFERROR(IF(D419="Entered",E419,S419*F419*SQRT(C419)),""))</f>
        <v/>
      </c>
      <c r="U419" s="8">
        <f>IF(R419&lt;&gt;"Ready","",IFERROR(B419*365,""))</f>
        <v/>
      </c>
      <c r="V419" s="8">
        <f>IF(R419&lt;&gt;"Ready","",IFERROR(IF(H419="Entered",I419,IF(H419="Review",B419*L419,IF(U419=0,0,SQRT(2*U419*J419/K419)))),""))</f>
        <v/>
      </c>
      <c r="W419" s="8">
        <f>IF(R419&lt;&gt;"Ready","",IFERROR(B419*C419+T419,""))</f>
        <v/>
      </c>
      <c r="X419" s="8">
        <f>IF(R419&lt;&gt;"Ready","",IFERROR(W419+V419,""))</f>
        <v/>
      </c>
      <c r="Y419" s="8">
        <f>IF(R419&lt;&gt;"Ready","",IFERROR(M419+N(N419)-N(O419),""))</f>
        <v/>
      </c>
      <c r="Z419" s="8">
        <f>IF(R419&lt;&gt;"Ready","",IFERROR(IF(OR(Y419&lt;=W419,Y419-W419&lt;=MIN(8.881784197001252E-16*MAX(ABS(Y419),ABS(W419)),1E-9)),"Yes","No"),""))</f>
        <v/>
      </c>
      <c r="AA419" s="8">
        <f>IF(R419&lt;&gt;"Ready","",IFERROR(IF(AND(Z419="Yes",NOT(OR(X419&lt;=Y419,X419-Y419&lt;=MIN(8.881784197001252E-16*MAX(ABS(X419),ABS(Y419)),1E-9)))),MAX(0,X419-Y419),0),""))</f>
        <v/>
      </c>
      <c r="AB419" s="8">
        <f>IF(R419&lt;&gt;"Ready","",IFERROR(IF(AA419&gt;0,IF(N(Q419)&gt;0,IF(ABS(AD419-ROUND(AD419,0))&lt;=MIN(8.881784197001252E-16*AD419,1E-9),ROUND(AD419,0),ROUNDUP(AD419,0))*Q419,MAX(AA419,N(P419))),0),""))</f>
        <v/>
      </c>
      <c r="AC419" s="8">
        <f>IF(R419&lt;&gt;"Ready","",IFERROR(Y419+AB419,""))</f>
        <v/>
      </c>
      <c r="AD419" s="8">
        <f>IF(R419&lt;&gt;"Ready","",IFERROR(IF(N(Q419)&gt;0,MAX(AA419,N(P419))/Q419,""),""))</f>
        <v/>
      </c>
    </row>
    <row r="420">
      <c r="A420" s="6" t="n"/>
      <c r="B420" s="7" t="n"/>
      <c r="C420" s="7" t="n"/>
      <c r="D420" s="7" t="n"/>
      <c r="E420" s="7" t="n"/>
      <c r="F420" s="7" t="n"/>
      <c r="G420" s="7" t="n"/>
      <c r="H420" s="7" t="n"/>
      <c r="I420" s="7" t="n"/>
      <c r="J420" s="7" t="n"/>
      <c r="K420" s="7" t="n"/>
      <c r="L420" s="7" t="n"/>
      <c r="M420" s="7" t="n"/>
      <c r="N420" s="7" t="n"/>
      <c r="O420" s="7" t="n"/>
      <c r="P420" s="7" t="n"/>
      <c r="Q420" s="7" t="n"/>
      <c r="R420" s="8">
        <f>IF(COUNTA(A420:Q420)=0,"",IF(TRIM(A420&amp;"")="","Item required",IFERROR(IF(NOT(AND(COUNT(B420:C420,M420)=3,MIN(B420:C420,M420)&gt;=0,COUNT(N420:Q420)=COUNTA(N420:Q420),MIN(N420:Q420)&gt;=0)),"Enter nonnegative numbers for demand, days and stock",IF(NOT(OR(AND(D420="Entered",COUNT(E420)=1,E420&gt;=0,COUNTA(F420:G420)=0),AND(D420="Statistical",E420="",COUNT(F420:G420)=2,F420&gt;=0,G420&gt;=50,G420&lt;=99.9))),"Choose entered safety OR sigma and service (50-99.9%)",IF(NOT(OR(AND(H420="Entered",COUNT(I420)=1,I420&gt;=0,COUNTA(J420:L420)=0),AND(H420="EOQ",I420="",L420="",COUNT(J420:K420)=2,MIN(J420:K420)&gt;0),AND(H420="Review",COUNT(L420)=1,L420&gt;=0,COUNTA(I420:K420)=0))),"Choose one quantity basis; EOQ costs must be positive",IF(IF(H420="EOQ",IF(B420=0,TRUE,SQRT(2*(B420*365)*J420/K420)&gt;0),TRUE),"Ready","Calculated EOQ outside numeric range; rescale")))),"Check inputs / numeric range")))</f>
        <v/>
      </c>
      <c r="S420" s="8">
        <f>IF(R420&lt;&gt;"Ready","",IFERROR(IF(D420="Statistical",IF(G420=50,0,MAX(0,_xlfn.NORM.S.INV(G420/100))),""),""))</f>
        <v/>
      </c>
      <c r="T420" s="8">
        <f>IF(R420&lt;&gt;"Ready","",IFERROR(IF(D420="Entered",E420,S420*F420*SQRT(C420)),""))</f>
        <v/>
      </c>
      <c r="U420" s="8">
        <f>IF(R420&lt;&gt;"Ready","",IFERROR(B420*365,""))</f>
        <v/>
      </c>
      <c r="V420" s="8">
        <f>IF(R420&lt;&gt;"Ready","",IFERROR(IF(H420="Entered",I420,IF(H420="Review",B420*L420,IF(U420=0,0,SQRT(2*U420*J420/K420)))),""))</f>
        <v/>
      </c>
      <c r="W420" s="8">
        <f>IF(R420&lt;&gt;"Ready","",IFERROR(B420*C420+T420,""))</f>
        <v/>
      </c>
      <c r="X420" s="8">
        <f>IF(R420&lt;&gt;"Ready","",IFERROR(W420+V420,""))</f>
        <v/>
      </c>
      <c r="Y420" s="8">
        <f>IF(R420&lt;&gt;"Ready","",IFERROR(M420+N(N420)-N(O420),""))</f>
        <v/>
      </c>
      <c r="Z420" s="8">
        <f>IF(R420&lt;&gt;"Ready","",IFERROR(IF(OR(Y420&lt;=W420,Y420-W420&lt;=MIN(8.881784197001252E-16*MAX(ABS(Y420),ABS(W420)),1E-9)),"Yes","No"),""))</f>
        <v/>
      </c>
      <c r="AA420" s="8">
        <f>IF(R420&lt;&gt;"Ready","",IFERROR(IF(AND(Z420="Yes",NOT(OR(X420&lt;=Y420,X420-Y420&lt;=MIN(8.881784197001252E-16*MAX(ABS(X420),ABS(Y420)),1E-9)))),MAX(0,X420-Y420),0),""))</f>
        <v/>
      </c>
      <c r="AB420" s="8">
        <f>IF(R420&lt;&gt;"Ready","",IFERROR(IF(AA420&gt;0,IF(N(Q420)&gt;0,IF(ABS(AD420-ROUND(AD420,0))&lt;=MIN(8.881784197001252E-16*AD420,1E-9),ROUND(AD420,0),ROUNDUP(AD420,0))*Q420,MAX(AA420,N(P420))),0),""))</f>
        <v/>
      </c>
      <c r="AC420" s="8">
        <f>IF(R420&lt;&gt;"Ready","",IFERROR(Y420+AB420,""))</f>
        <v/>
      </c>
      <c r="AD420" s="8">
        <f>IF(R420&lt;&gt;"Ready","",IFERROR(IF(N(Q420)&gt;0,MAX(AA420,N(P420))/Q420,""),""))</f>
        <v/>
      </c>
    </row>
    <row r="421">
      <c r="A421" s="6" t="n"/>
      <c r="B421" s="7" t="n"/>
      <c r="C421" s="7" t="n"/>
      <c r="D421" s="7" t="n"/>
      <c r="E421" s="7" t="n"/>
      <c r="F421" s="7" t="n"/>
      <c r="G421" s="7" t="n"/>
      <c r="H421" s="7" t="n"/>
      <c r="I421" s="7" t="n"/>
      <c r="J421" s="7" t="n"/>
      <c r="K421" s="7" t="n"/>
      <c r="L421" s="7" t="n"/>
      <c r="M421" s="7" t="n"/>
      <c r="N421" s="7" t="n"/>
      <c r="O421" s="7" t="n"/>
      <c r="P421" s="7" t="n"/>
      <c r="Q421" s="7" t="n"/>
      <c r="R421" s="8">
        <f>IF(COUNTA(A421:Q421)=0,"",IF(TRIM(A421&amp;"")="","Item required",IFERROR(IF(NOT(AND(COUNT(B421:C421,M421)=3,MIN(B421:C421,M421)&gt;=0,COUNT(N421:Q421)=COUNTA(N421:Q421),MIN(N421:Q421)&gt;=0)),"Enter nonnegative numbers for demand, days and stock",IF(NOT(OR(AND(D421="Entered",COUNT(E421)=1,E421&gt;=0,COUNTA(F421:G421)=0),AND(D421="Statistical",E421="",COUNT(F421:G421)=2,F421&gt;=0,G421&gt;=50,G421&lt;=99.9))),"Choose entered safety OR sigma and service (50-99.9%)",IF(NOT(OR(AND(H421="Entered",COUNT(I421)=1,I421&gt;=0,COUNTA(J421:L421)=0),AND(H421="EOQ",I421="",L421="",COUNT(J421:K421)=2,MIN(J421:K421)&gt;0),AND(H421="Review",COUNT(L421)=1,L421&gt;=0,COUNTA(I421:K421)=0))),"Choose one quantity basis; EOQ costs must be positive",IF(IF(H421="EOQ",IF(B421=0,TRUE,SQRT(2*(B421*365)*J421/K421)&gt;0),TRUE),"Ready","Calculated EOQ outside numeric range; rescale")))),"Check inputs / numeric range")))</f>
        <v/>
      </c>
      <c r="S421" s="8">
        <f>IF(R421&lt;&gt;"Ready","",IFERROR(IF(D421="Statistical",IF(G421=50,0,MAX(0,_xlfn.NORM.S.INV(G421/100))),""),""))</f>
        <v/>
      </c>
      <c r="T421" s="8">
        <f>IF(R421&lt;&gt;"Ready","",IFERROR(IF(D421="Entered",E421,S421*F421*SQRT(C421)),""))</f>
        <v/>
      </c>
      <c r="U421" s="8">
        <f>IF(R421&lt;&gt;"Ready","",IFERROR(B421*365,""))</f>
        <v/>
      </c>
      <c r="V421" s="8">
        <f>IF(R421&lt;&gt;"Ready","",IFERROR(IF(H421="Entered",I421,IF(H421="Review",B421*L421,IF(U421=0,0,SQRT(2*U421*J421/K421)))),""))</f>
        <v/>
      </c>
      <c r="W421" s="8">
        <f>IF(R421&lt;&gt;"Ready","",IFERROR(B421*C421+T421,""))</f>
        <v/>
      </c>
      <c r="X421" s="8">
        <f>IF(R421&lt;&gt;"Ready","",IFERROR(W421+V421,""))</f>
        <v/>
      </c>
      <c r="Y421" s="8">
        <f>IF(R421&lt;&gt;"Ready","",IFERROR(M421+N(N421)-N(O421),""))</f>
        <v/>
      </c>
      <c r="Z421" s="8">
        <f>IF(R421&lt;&gt;"Ready","",IFERROR(IF(OR(Y421&lt;=W421,Y421-W421&lt;=MIN(8.881784197001252E-16*MAX(ABS(Y421),ABS(W421)),1E-9)),"Yes","No"),""))</f>
        <v/>
      </c>
      <c r="AA421" s="8">
        <f>IF(R421&lt;&gt;"Ready","",IFERROR(IF(AND(Z421="Yes",NOT(OR(X421&lt;=Y421,X421-Y421&lt;=MIN(8.881784197001252E-16*MAX(ABS(X421),ABS(Y421)),1E-9)))),MAX(0,X421-Y421),0),""))</f>
        <v/>
      </c>
      <c r="AB421" s="8">
        <f>IF(R421&lt;&gt;"Ready","",IFERROR(IF(AA421&gt;0,IF(N(Q421)&gt;0,IF(ABS(AD421-ROUND(AD421,0))&lt;=MIN(8.881784197001252E-16*AD421,1E-9),ROUND(AD421,0),ROUNDUP(AD421,0))*Q421,MAX(AA421,N(P421))),0),""))</f>
        <v/>
      </c>
      <c r="AC421" s="8">
        <f>IF(R421&lt;&gt;"Ready","",IFERROR(Y421+AB421,""))</f>
        <v/>
      </c>
      <c r="AD421" s="8">
        <f>IF(R421&lt;&gt;"Ready","",IFERROR(IF(N(Q421)&gt;0,MAX(AA421,N(P421))/Q421,""),""))</f>
        <v/>
      </c>
    </row>
    <row r="422">
      <c r="A422" s="6" t="n"/>
      <c r="B422" s="7" t="n"/>
      <c r="C422" s="7" t="n"/>
      <c r="D422" s="7" t="n"/>
      <c r="E422" s="7" t="n"/>
      <c r="F422" s="7" t="n"/>
      <c r="G422" s="7" t="n"/>
      <c r="H422" s="7" t="n"/>
      <c r="I422" s="7" t="n"/>
      <c r="J422" s="7" t="n"/>
      <c r="K422" s="7" t="n"/>
      <c r="L422" s="7" t="n"/>
      <c r="M422" s="7" t="n"/>
      <c r="N422" s="7" t="n"/>
      <c r="O422" s="7" t="n"/>
      <c r="P422" s="7" t="n"/>
      <c r="Q422" s="7" t="n"/>
      <c r="R422" s="8">
        <f>IF(COUNTA(A422:Q422)=0,"",IF(TRIM(A422&amp;"")="","Item required",IFERROR(IF(NOT(AND(COUNT(B422:C422,M422)=3,MIN(B422:C422,M422)&gt;=0,COUNT(N422:Q422)=COUNTA(N422:Q422),MIN(N422:Q422)&gt;=0)),"Enter nonnegative numbers for demand, days and stock",IF(NOT(OR(AND(D422="Entered",COUNT(E422)=1,E422&gt;=0,COUNTA(F422:G422)=0),AND(D422="Statistical",E422="",COUNT(F422:G422)=2,F422&gt;=0,G422&gt;=50,G422&lt;=99.9))),"Choose entered safety OR sigma and service (50-99.9%)",IF(NOT(OR(AND(H422="Entered",COUNT(I422)=1,I422&gt;=0,COUNTA(J422:L422)=0),AND(H422="EOQ",I422="",L422="",COUNT(J422:K422)=2,MIN(J422:K422)&gt;0),AND(H422="Review",COUNT(L422)=1,L422&gt;=0,COUNTA(I422:K422)=0))),"Choose one quantity basis; EOQ costs must be positive",IF(IF(H422="EOQ",IF(B422=0,TRUE,SQRT(2*(B422*365)*J422/K422)&gt;0),TRUE),"Ready","Calculated EOQ outside numeric range; rescale")))),"Check inputs / numeric range")))</f>
        <v/>
      </c>
      <c r="S422" s="8">
        <f>IF(R422&lt;&gt;"Ready","",IFERROR(IF(D422="Statistical",IF(G422=50,0,MAX(0,_xlfn.NORM.S.INV(G422/100))),""),""))</f>
        <v/>
      </c>
      <c r="T422" s="8">
        <f>IF(R422&lt;&gt;"Ready","",IFERROR(IF(D422="Entered",E422,S422*F422*SQRT(C422)),""))</f>
        <v/>
      </c>
      <c r="U422" s="8">
        <f>IF(R422&lt;&gt;"Ready","",IFERROR(B422*365,""))</f>
        <v/>
      </c>
      <c r="V422" s="8">
        <f>IF(R422&lt;&gt;"Ready","",IFERROR(IF(H422="Entered",I422,IF(H422="Review",B422*L422,IF(U422=0,0,SQRT(2*U422*J422/K422)))),""))</f>
        <v/>
      </c>
      <c r="W422" s="8">
        <f>IF(R422&lt;&gt;"Ready","",IFERROR(B422*C422+T422,""))</f>
        <v/>
      </c>
      <c r="X422" s="8">
        <f>IF(R422&lt;&gt;"Ready","",IFERROR(W422+V422,""))</f>
        <v/>
      </c>
      <c r="Y422" s="8">
        <f>IF(R422&lt;&gt;"Ready","",IFERROR(M422+N(N422)-N(O422),""))</f>
        <v/>
      </c>
      <c r="Z422" s="8">
        <f>IF(R422&lt;&gt;"Ready","",IFERROR(IF(OR(Y422&lt;=W422,Y422-W422&lt;=MIN(8.881784197001252E-16*MAX(ABS(Y422),ABS(W422)),1E-9)),"Yes","No"),""))</f>
        <v/>
      </c>
      <c r="AA422" s="8">
        <f>IF(R422&lt;&gt;"Ready","",IFERROR(IF(AND(Z422="Yes",NOT(OR(X422&lt;=Y422,X422-Y422&lt;=MIN(8.881784197001252E-16*MAX(ABS(X422),ABS(Y422)),1E-9)))),MAX(0,X422-Y422),0),""))</f>
        <v/>
      </c>
      <c r="AB422" s="8">
        <f>IF(R422&lt;&gt;"Ready","",IFERROR(IF(AA422&gt;0,IF(N(Q422)&gt;0,IF(ABS(AD422-ROUND(AD422,0))&lt;=MIN(8.881784197001252E-16*AD422,1E-9),ROUND(AD422,0),ROUNDUP(AD422,0))*Q422,MAX(AA422,N(P422))),0),""))</f>
        <v/>
      </c>
      <c r="AC422" s="8">
        <f>IF(R422&lt;&gt;"Ready","",IFERROR(Y422+AB422,""))</f>
        <v/>
      </c>
      <c r="AD422" s="8">
        <f>IF(R422&lt;&gt;"Ready","",IFERROR(IF(N(Q422)&gt;0,MAX(AA422,N(P422))/Q422,""),""))</f>
        <v/>
      </c>
    </row>
    <row r="423">
      <c r="A423" s="6" t="n"/>
      <c r="B423" s="7" t="n"/>
      <c r="C423" s="7" t="n"/>
      <c r="D423" s="7" t="n"/>
      <c r="E423" s="7" t="n"/>
      <c r="F423" s="7" t="n"/>
      <c r="G423" s="7" t="n"/>
      <c r="H423" s="7" t="n"/>
      <c r="I423" s="7" t="n"/>
      <c r="J423" s="7" t="n"/>
      <c r="K423" s="7" t="n"/>
      <c r="L423" s="7" t="n"/>
      <c r="M423" s="7" t="n"/>
      <c r="N423" s="7" t="n"/>
      <c r="O423" s="7" t="n"/>
      <c r="P423" s="7" t="n"/>
      <c r="Q423" s="7" t="n"/>
      <c r="R423" s="8">
        <f>IF(COUNTA(A423:Q423)=0,"",IF(TRIM(A423&amp;"")="","Item required",IFERROR(IF(NOT(AND(COUNT(B423:C423,M423)=3,MIN(B423:C423,M423)&gt;=0,COUNT(N423:Q423)=COUNTA(N423:Q423),MIN(N423:Q423)&gt;=0)),"Enter nonnegative numbers for demand, days and stock",IF(NOT(OR(AND(D423="Entered",COUNT(E423)=1,E423&gt;=0,COUNTA(F423:G423)=0),AND(D423="Statistical",E423="",COUNT(F423:G423)=2,F423&gt;=0,G423&gt;=50,G423&lt;=99.9))),"Choose entered safety OR sigma and service (50-99.9%)",IF(NOT(OR(AND(H423="Entered",COUNT(I423)=1,I423&gt;=0,COUNTA(J423:L423)=0),AND(H423="EOQ",I423="",L423="",COUNT(J423:K423)=2,MIN(J423:K423)&gt;0),AND(H423="Review",COUNT(L423)=1,L423&gt;=0,COUNTA(I423:K423)=0))),"Choose one quantity basis; EOQ costs must be positive",IF(IF(H423="EOQ",IF(B423=0,TRUE,SQRT(2*(B423*365)*J423/K423)&gt;0),TRUE),"Ready","Calculated EOQ outside numeric range; rescale")))),"Check inputs / numeric range")))</f>
        <v/>
      </c>
      <c r="S423" s="8">
        <f>IF(R423&lt;&gt;"Ready","",IFERROR(IF(D423="Statistical",IF(G423=50,0,MAX(0,_xlfn.NORM.S.INV(G423/100))),""),""))</f>
        <v/>
      </c>
      <c r="T423" s="8">
        <f>IF(R423&lt;&gt;"Ready","",IFERROR(IF(D423="Entered",E423,S423*F423*SQRT(C423)),""))</f>
        <v/>
      </c>
      <c r="U423" s="8">
        <f>IF(R423&lt;&gt;"Ready","",IFERROR(B423*365,""))</f>
        <v/>
      </c>
      <c r="V423" s="8">
        <f>IF(R423&lt;&gt;"Ready","",IFERROR(IF(H423="Entered",I423,IF(H423="Review",B423*L423,IF(U423=0,0,SQRT(2*U423*J423/K423)))),""))</f>
        <v/>
      </c>
      <c r="W423" s="8">
        <f>IF(R423&lt;&gt;"Ready","",IFERROR(B423*C423+T423,""))</f>
        <v/>
      </c>
      <c r="X423" s="8">
        <f>IF(R423&lt;&gt;"Ready","",IFERROR(W423+V423,""))</f>
        <v/>
      </c>
      <c r="Y423" s="8">
        <f>IF(R423&lt;&gt;"Ready","",IFERROR(M423+N(N423)-N(O423),""))</f>
        <v/>
      </c>
      <c r="Z423" s="8">
        <f>IF(R423&lt;&gt;"Ready","",IFERROR(IF(OR(Y423&lt;=W423,Y423-W423&lt;=MIN(8.881784197001252E-16*MAX(ABS(Y423),ABS(W423)),1E-9)),"Yes","No"),""))</f>
        <v/>
      </c>
      <c r="AA423" s="8">
        <f>IF(R423&lt;&gt;"Ready","",IFERROR(IF(AND(Z423="Yes",NOT(OR(X423&lt;=Y423,X423-Y423&lt;=MIN(8.881784197001252E-16*MAX(ABS(X423),ABS(Y423)),1E-9)))),MAX(0,X423-Y423),0),""))</f>
        <v/>
      </c>
      <c r="AB423" s="8">
        <f>IF(R423&lt;&gt;"Ready","",IFERROR(IF(AA423&gt;0,IF(N(Q423)&gt;0,IF(ABS(AD423-ROUND(AD423,0))&lt;=MIN(8.881784197001252E-16*AD423,1E-9),ROUND(AD423,0),ROUNDUP(AD423,0))*Q423,MAX(AA423,N(P423))),0),""))</f>
        <v/>
      </c>
      <c r="AC423" s="8">
        <f>IF(R423&lt;&gt;"Ready","",IFERROR(Y423+AB423,""))</f>
        <v/>
      </c>
      <c r="AD423" s="8">
        <f>IF(R423&lt;&gt;"Ready","",IFERROR(IF(N(Q423)&gt;0,MAX(AA423,N(P423))/Q423,""),""))</f>
        <v/>
      </c>
    </row>
    <row r="424">
      <c r="A424" s="6" t="n"/>
      <c r="B424" s="7" t="n"/>
      <c r="C424" s="7" t="n"/>
      <c r="D424" s="7" t="n"/>
      <c r="E424" s="7" t="n"/>
      <c r="F424" s="7" t="n"/>
      <c r="G424" s="7" t="n"/>
      <c r="H424" s="7" t="n"/>
      <c r="I424" s="7" t="n"/>
      <c r="J424" s="7" t="n"/>
      <c r="K424" s="7" t="n"/>
      <c r="L424" s="7" t="n"/>
      <c r="M424" s="7" t="n"/>
      <c r="N424" s="7" t="n"/>
      <c r="O424" s="7" t="n"/>
      <c r="P424" s="7" t="n"/>
      <c r="Q424" s="7" t="n"/>
      <c r="R424" s="8">
        <f>IF(COUNTA(A424:Q424)=0,"",IF(TRIM(A424&amp;"")="","Item required",IFERROR(IF(NOT(AND(COUNT(B424:C424,M424)=3,MIN(B424:C424,M424)&gt;=0,COUNT(N424:Q424)=COUNTA(N424:Q424),MIN(N424:Q424)&gt;=0)),"Enter nonnegative numbers for demand, days and stock",IF(NOT(OR(AND(D424="Entered",COUNT(E424)=1,E424&gt;=0,COUNTA(F424:G424)=0),AND(D424="Statistical",E424="",COUNT(F424:G424)=2,F424&gt;=0,G424&gt;=50,G424&lt;=99.9))),"Choose entered safety OR sigma and service (50-99.9%)",IF(NOT(OR(AND(H424="Entered",COUNT(I424)=1,I424&gt;=0,COUNTA(J424:L424)=0),AND(H424="EOQ",I424="",L424="",COUNT(J424:K424)=2,MIN(J424:K424)&gt;0),AND(H424="Review",COUNT(L424)=1,L424&gt;=0,COUNTA(I424:K424)=0))),"Choose one quantity basis; EOQ costs must be positive",IF(IF(H424="EOQ",IF(B424=0,TRUE,SQRT(2*(B424*365)*J424/K424)&gt;0),TRUE),"Ready","Calculated EOQ outside numeric range; rescale")))),"Check inputs / numeric range")))</f>
        <v/>
      </c>
      <c r="S424" s="8">
        <f>IF(R424&lt;&gt;"Ready","",IFERROR(IF(D424="Statistical",IF(G424=50,0,MAX(0,_xlfn.NORM.S.INV(G424/100))),""),""))</f>
        <v/>
      </c>
      <c r="T424" s="8">
        <f>IF(R424&lt;&gt;"Ready","",IFERROR(IF(D424="Entered",E424,S424*F424*SQRT(C424)),""))</f>
        <v/>
      </c>
      <c r="U424" s="8">
        <f>IF(R424&lt;&gt;"Ready","",IFERROR(B424*365,""))</f>
        <v/>
      </c>
      <c r="V424" s="8">
        <f>IF(R424&lt;&gt;"Ready","",IFERROR(IF(H424="Entered",I424,IF(H424="Review",B424*L424,IF(U424=0,0,SQRT(2*U424*J424/K424)))),""))</f>
        <v/>
      </c>
      <c r="W424" s="8">
        <f>IF(R424&lt;&gt;"Ready","",IFERROR(B424*C424+T424,""))</f>
        <v/>
      </c>
      <c r="X424" s="8">
        <f>IF(R424&lt;&gt;"Ready","",IFERROR(W424+V424,""))</f>
        <v/>
      </c>
      <c r="Y424" s="8">
        <f>IF(R424&lt;&gt;"Ready","",IFERROR(M424+N(N424)-N(O424),""))</f>
        <v/>
      </c>
      <c r="Z424" s="8">
        <f>IF(R424&lt;&gt;"Ready","",IFERROR(IF(OR(Y424&lt;=W424,Y424-W424&lt;=MIN(8.881784197001252E-16*MAX(ABS(Y424),ABS(W424)),1E-9)),"Yes","No"),""))</f>
        <v/>
      </c>
      <c r="AA424" s="8">
        <f>IF(R424&lt;&gt;"Ready","",IFERROR(IF(AND(Z424="Yes",NOT(OR(X424&lt;=Y424,X424-Y424&lt;=MIN(8.881784197001252E-16*MAX(ABS(X424),ABS(Y424)),1E-9)))),MAX(0,X424-Y424),0),""))</f>
        <v/>
      </c>
      <c r="AB424" s="8">
        <f>IF(R424&lt;&gt;"Ready","",IFERROR(IF(AA424&gt;0,IF(N(Q424)&gt;0,IF(ABS(AD424-ROUND(AD424,0))&lt;=MIN(8.881784197001252E-16*AD424,1E-9),ROUND(AD424,0),ROUNDUP(AD424,0))*Q424,MAX(AA424,N(P424))),0),""))</f>
        <v/>
      </c>
      <c r="AC424" s="8">
        <f>IF(R424&lt;&gt;"Ready","",IFERROR(Y424+AB424,""))</f>
        <v/>
      </c>
      <c r="AD424" s="8">
        <f>IF(R424&lt;&gt;"Ready","",IFERROR(IF(N(Q424)&gt;0,MAX(AA424,N(P424))/Q424,""),""))</f>
        <v/>
      </c>
    </row>
    <row r="425">
      <c r="A425" s="6" t="n"/>
      <c r="B425" s="7" t="n"/>
      <c r="C425" s="7" t="n"/>
      <c r="D425" s="7" t="n"/>
      <c r="E425" s="7" t="n"/>
      <c r="F425" s="7" t="n"/>
      <c r="G425" s="7" t="n"/>
      <c r="H425" s="7" t="n"/>
      <c r="I425" s="7" t="n"/>
      <c r="J425" s="7" t="n"/>
      <c r="K425" s="7" t="n"/>
      <c r="L425" s="7" t="n"/>
      <c r="M425" s="7" t="n"/>
      <c r="N425" s="7" t="n"/>
      <c r="O425" s="7" t="n"/>
      <c r="P425" s="7" t="n"/>
      <c r="Q425" s="7" t="n"/>
      <c r="R425" s="8">
        <f>IF(COUNTA(A425:Q425)=0,"",IF(TRIM(A425&amp;"")="","Item required",IFERROR(IF(NOT(AND(COUNT(B425:C425,M425)=3,MIN(B425:C425,M425)&gt;=0,COUNT(N425:Q425)=COUNTA(N425:Q425),MIN(N425:Q425)&gt;=0)),"Enter nonnegative numbers for demand, days and stock",IF(NOT(OR(AND(D425="Entered",COUNT(E425)=1,E425&gt;=0,COUNTA(F425:G425)=0),AND(D425="Statistical",E425="",COUNT(F425:G425)=2,F425&gt;=0,G425&gt;=50,G425&lt;=99.9))),"Choose entered safety OR sigma and service (50-99.9%)",IF(NOT(OR(AND(H425="Entered",COUNT(I425)=1,I425&gt;=0,COUNTA(J425:L425)=0),AND(H425="EOQ",I425="",L425="",COUNT(J425:K425)=2,MIN(J425:K425)&gt;0),AND(H425="Review",COUNT(L425)=1,L425&gt;=0,COUNTA(I425:K425)=0))),"Choose one quantity basis; EOQ costs must be positive",IF(IF(H425="EOQ",IF(B425=0,TRUE,SQRT(2*(B425*365)*J425/K425)&gt;0),TRUE),"Ready","Calculated EOQ outside numeric range; rescale")))),"Check inputs / numeric range")))</f>
        <v/>
      </c>
      <c r="S425" s="8">
        <f>IF(R425&lt;&gt;"Ready","",IFERROR(IF(D425="Statistical",IF(G425=50,0,MAX(0,_xlfn.NORM.S.INV(G425/100))),""),""))</f>
        <v/>
      </c>
      <c r="T425" s="8">
        <f>IF(R425&lt;&gt;"Ready","",IFERROR(IF(D425="Entered",E425,S425*F425*SQRT(C425)),""))</f>
        <v/>
      </c>
      <c r="U425" s="8">
        <f>IF(R425&lt;&gt;"Ready","",IFERROR(B425*365,""))</f>
        <v/>
      </c>
      <c r="V425" s="8">
        <f>IF(R425&lt;&gt;"Ready","",IFERROR(IF(H425="Entered",I425,IF(H425="Review",B425*L425,IF(U425=0,0,SQRT(2*U425*J425/K425)))),""))</f>
        <v/>
      </c>
      <c r="W425" s="8">
        <f>IF(R425&lt;&gt;"Ready","",IFERROR(B425*C425+T425,""))</f>
        <v/>
      </c>
      <c r="X425" s="8">
        <f>IF(R425&lt;&gt;"Ready","",IFERROR(W425+V425,""))</f>
        <v/>
      </c>
      <c r="Y425" s="8">
        <f>IF(R425&lt;&gt;"Ready","",IFERROR(M425+N(N425)-N(O425),""))</f>
        <v/>
      </c>
      <c r="Z425" s="8">
        <f>IF(R425&lt;&gt;"Ready","",IFERROR(IF(OR(Y425&lt;=W425,Y425-W425&lt;=MIN(8.881784197001252E-16*MAX(ABS(Y425),ABS(W425)),1E-9)),"Yes","No"),""))</f>
        <v/>
      </c>
      <c r="AA425" s="8">
        <f>IF(R425&lt;&gt;"Ready","",IFERROR(IF(AND(Z425="Yes",NOT(OR(X425&lt;=Y425,X425-Y425&lt;=MIN(8.881784197001252E-16*MAX(ABS(X425),ABS(Y425)),1E-9)))),MAX(0,X425-Y425),0),""))</f>
        <v/>
      </c>
      <c r="AB425" s="8">
        <f>IF(R425&lt;&gt;"Ready","",IFERROR(IF(AA425&gt;0,IF(N(Q425)&gt;0,IF(ABS(AD425-ROUND(AD425,0))&lt;=MIN(8.881784197001252E-16*AD425,1E-9),ROUND(AD425,0),ROUNDUP(AD425,0))*Q425,MAX(AA425,N(P425))),0),""))</f>
        <v/>
      </c>
      <c r="AC425" s="8">
        <f>IF(R425&lt;&gt;"Ready","",IFERROR(Y425+AB425,""))</f>
        <v/>
      </c>
      <c r="AD425" s="8">
        <f>IF(R425&lt;&gt;"Ready","",IFERROR(IF(N(Q425)&gt;0,MAX(AA425,N(P425))/Q425,""),""))</f>
        <v/>
      </c>
    </row>
    <row r="426">
      <c r="A426" s="6" t="n"/>
      <c r="B426" s="7" t="n"/>
      <c r="C426" s="7" t="n"/>
      <c r="D426" s="7" t="n"/>
      <c r="E426" s="7" t="n"/>
      <c r="F426" s="7" t="n"/>
      <c r="G426" s="7" t="n"/>
      <c r="H426" s="7" t="n"/>
      <c r="I426" s="7" t="n"/>
      <c r="J426" s="7" t="n"/>
      <c r="K426" s="7" t="n"/>
      <c r="L426" s="7" t="n"/>
      <c r="M426" s="7" t="n"/>
      <c r="N426" s="7" t="n"/>
      <c r="O426" s="7" t="n"/>
      <c r="P426" s="7" t="n"/>
      <c r="Q426" s="7" t="n"/>
      <c r="R426" s="8">
        <f>IF(COUNTA(A426:Q426)=0,"",IF(TRIM(A426&amp;"")="","Item required",IFERROR(IF(NOT(AND(COUNT(B426:C426,M426)=3,MIN(B426:C426,M426)&gt;=0,COUNT(N426:Q426)=COUNTA(N426:Q426),MIN(N426:Q426)&gt;=0)),"Enter nonnegative numbers for demand, days and stock",IF(NOT(OR(AND(D426="Entered",COUNT(E426)=1,E426&gt;=0,COUNTA(F426:G426)=0),AND(D426="Statistical",E426="",COUNT(F426:G426)=2,F426&gt;=0,G426&gt;=50,G426&lt;=99.9))),"Choose entered safety OR sigma and service (50-99.9%)",IF(NOT(OR(AND(H426="Entered",COUNT(I426)=1,I426&gt;=0,COUNTA(J426:L426)=0),AND(H426="EOQ",I426="",L426="",COUNT(J426:K426)=2,MIN(J426:K426)&gt;0),AND(H426="Review",COUNT(L426)=1,L426&gt;=0,COUNTA(I426:K426)=0))),"Choose one quantity basis; EOQ costs must be positive",IF(IF(H426="EOQ",IF(B426=0,TRUE,SQRT(2*(B426*365)*J426/K426)&gt;0),TRUE),"Ready","Calculated EOQ outside numeric range; rescale")))),"Check inputs / numeric range")))</f>
        <v/>
      </c>
      <c r="S426" s="8">
        <f>IF(R426&lt;&gt;"Ready","",IFERROR(IF(D426="Statistical",IF(G426=50,0,MAX(0,_xlfn.NORM.S.INV(G426/100))),""),""))</f>
        <v/>
      </c>
      <c r="T426" s="8">
        <f>IF(R426&lt;&gt;"Ready","",IFERROR(IF(D426="Entered",E426,S426*F426*SQRT(C426)),""))</f>
        <v/>
      </c>
      <c r="U426" s="8">
        <f>IF(R426&lt;&gt;"Ready","",IFERROR(B426*365,""))</f>
        <v/>
      </c>
      <c r="V426" s="8">
        <f>IF(R426&lt;&gt;"Ready","",IFERROR(IF(H426="Entered",I426,IF(H426="Review",B426*L426,IF(U426=0,0,SQRT(2*U426*J426/K426)))),""))</f>
        <v/>
      </c>
      <c r="W426" s="8">
        <f>IF(R426&lt;&gt;"Ready","",IFERROR(B426*C426+T426,""))</f>
        <v/>
      </c>
      <c r="X426" s="8">
        <f>IF(R426&lt;&gt;"Ready","",IFERROR(W426+V426,""))</f>
        <v/>
      </c>
      <c r="Y426" s="8">
        <f>IF(R426&lt;&gt;"Ready","",IFERROR(M426+N(N426)-N(O426),""))</f>
        <v/>
      </c>
      <c r="Z426" s="8">
        <f>IF(R426&lt;&gt;"Ready","",IFERROR(IF(OR(Y426&lt;=W426,Y426-W426&lt;=MIN(8.881784197001252E-16*MAX(ABS(Y426),ABS(W426)),1E-9)),"Yes","No"),""))</f>
        <v/>
      </c>
      <c r="AA426" s="8">
        <f>IF(R426&lt;&gt;"Ready","",IFERROR(IF(AND(Z426="Yes",NOT(OR(X426&lt;=Y426,X426-Y426&lt;=MIN(8.881784197001252E-16*MAX(ABS(X426),ABS(Y426)),1E-9)))),MAX(0,X426-Y426),0),""))</f>
        <v/>
      </c>
      <c r="AB426" s="8">
        <f>IF(R426&lt;&gt;"Ready","",IFERROR(IF(AA426&gt;0,IF(N(Q426)&gt;0,IF(ABS(AD426-ROUND(AD426,0))&lt;=MIN(8.881784197001252E-16*AD426,1E-9),ROUND(AD426,0),ROUNDUP(AD426,0))*Q426,MAX(AA426,N(P426))),0),""))</f>
        <v/>
      </c>
      <c r="AC426" s="8">
        <f>IF(R426&lt;&gt;"Ready","",IFERROR(Y426+AB426,""))</f>
        <v/>
      </c>
      <c r="AD426" s="8">
        <f>IF(R426&lt;&gt;"Ready","",IFERROR(IF(N(Q426)&gt;0,MAX(AA426,N(P426))/Q426,""),""))</f>
        <v/>
      </c>
    </row>
    <row r="427">
      <c r="A427" s="6" t="n"/>
      <c r="B427" s="7" t="n"/>
      <c r="C427" s="7" t="n"/>
      <c r="D427" s="7" t="n"/>
      <c r="E427" s="7" t="n"/>
      <c r="F427" s="7" t="n"/>
      <c r="G427" s="7" t="n"/>
      <c r="H427" s="7" t="n"/>
      <c r="I427" s="7" t="n"/>
      <c r="J427" s="7" t="n"/>
      <c r="K427" s="7" t="n"/>
      <c r="L427" s="7" t="n"/>
      <c r="M427" s="7" t="n"/>
      <c r="N427" s="7" t="n"/>
      <c r="O427" s="7" t="n"/>
      <c r="P427" s="7" t="n"/>
      <c r="Q427" s="7" t="n"/>
      <c r="R427" s="8">
        <f>IF(COUNTA(A427:Q427)=0,"",IF(TRIM(A427&amp;"")="","Item required",IFERROR(IF(NOT(AND(COUNT(B427:C427,M427)=3,MIN(B427:C427,M427)&gt;=0,COUNT(N427:Q427)=COUNTA(N427:Q427),MIN(N427:Q427)&gt;=0)),"Enter nonnegative numbers for demand, days and stock",IF(NOT(OR(AND(D427="Entered",COUNT(E427)=1,E427&gt;=0,COUNTA(F427:G427)=0),AND(D427="Statistical",E427="",COUNT(F427:G427)=2,F427&gt;=0,G427&gt;=50,G427&lt;=99.9))),"Choose entered safety OR sigma and service (50-99.9%)",IF(NOT(OR(AND(H427="Entered",COUNT(I427)=1,I427&gt;=0,COUNTA(J427:L427)=0),AND(H427="EOQ",I427="",L427="",COUNT(J427:K427)=2,MIN(J427:K427)&gt;0),AND(H427="Review",COUNT(L427)=1,L427&gt;=0,COUNTA(I427:K427)=0))),"Choose one quantity basis; EOQ costs must be positive",IF(IF(H427="EOQ",IF(B427=0,TRUE,SQRT(2*(B427*365)*J427/K427)&gt;0),TRUE),"Ready","Calculated EOQ outside numeric range; rescale")))),"Check inputs / numeric range")))</f>
        <v/>
      </c>
      <c r="S427" s="8">
        <f>IF(R427&lt;&gt;"Ready","",IFERROR(IF(D427="Statistical",IF(G427=50,0,MAX(0,_xlfn.NORM.S.INV(G427/100))),""),""))</f>
        <v/>
      </c>
      <c r="T427" s="8">
        <f>IF(R427&lt;&gt;"Ready","",IFERROR(IF(D427="Entered",E427,S427*F427*SQRT(C427)),""))</f>
        <v/>
      </c>
      <c r="U427" s="8">
        <f>IF(R427&lt;&gt;"Ready","",IFERROR(B427*365,""))</f>
        <v/>
      </c>
      <c r="V427" s="8">
        <f>IF(R427&lt;&gt;"Ready","",IFERROR(IF(H427="Entered",I427,IF(H427="Review",B427*L427,IF(U427=0,0,SQRT(2*U427*J427/K427)))),""))</f>
        <v/>
      </c>
      <c r="W427" s="8">
        <f>IF(R427&lt;&gt;"Ready","",IFERROR(B427*C427+T427,""))</f>
        <v/>
      </c>
      <c r="X427" s="8">
        <f>IF(R427&lt;&gt;"Ready","",IFERROR(W427+V427,""))</f>
        <v/>
      </c>
      <c r="Y427" s="8">
        <f>IF(R427&lt;&gt;"Ready","",IFERROR(M427+N(N427)-N(O427),""))</f>
        <v/>
      </c>
      <c r="Z427" s="8">
        <f>IF(R427&lt;&gt;"Ready","",IFERROR(IF(OR(Y427&lt;=W427,Y427-W427&lt;=MIN(8.881784197001252E-16*MAX(ABS(Y427),ABS(W427)),1E-9)),"Yes","No"),""))</f>
        <v/>
      </c>
      <c r="AA427" s="8">
        <f>IF(R427&lt;&gt;"Ready","",IFERROR(IF(AND(Z427="Yes",NOT(OR(X427&lt;=Y427,X427-Y427&lt;=MIN(8.881784197001252E-16*MAX(ABS(X427),ABS(Y427)),1E-9)))),MAX(0,X427-Y427),0),""))</f>
        <v/>
      </c>
      <c r="AB427" s="8">
        <f>IF(R427&lt;&gt;"Ready","",IFERROR(IF(AA427&gt;0,IF(N(Q427)&gt;0,IF(ABS(AD427-ROUND(AD427,0))&lt;=MIN(8.881784197001252E-16*AD427,1E-9),ROUND(AD427,0),ROUNDUP(AD427,0))*Q427,MAX(AA427,N(P427))),0),""))</f>
        <v/>
      </c>
      <c r="AC427" s="8">
        <f>IF(R427&lt;&gt;"Ready","",IFERROR(Y427+AB427,""))</f>
        <v/>
      </c>
      <c r="AD427" s="8">
        <f>IF(R427&lt;&gt;"Ready","",IFERROR(IF(N(Q427)&gt;0,MAX(AA427,N(P427))/Q427,""),""))</f>
        <v/>
      </c>
    </row>
    <row r="428">
      <c r="A428" s="6" t="n"/>
      <c r="B428" s="7" t="n"/>
      <c r="C428" s="7" t="n"/>
      <c r="D428" s="7" t="n"/>
      <c r="E428" s="7" t="n"/>
      <c r="F428" s="7" t="n"/>
      <c r="G428" s="7" t="n"/>
      <c r="H428" s="7" t="n"/>
      <c r="I428" s="7" t="n"/>
      <c r="J428" s="7" t="n"/>
      <c r="K428" s="7" t="n"/>
      <c r="L428" s="7" t="n"/>
      <c r="M428" s="7" t="n"/>
      <c r="N428" s="7" t="n"/>
      <c r="O428" s="7" t="n"/>
      <c r="P428" s="7" t="n"/>
      <c r="Q428" s="7" t="n"/>
      <c r="R428" s="8">
        <f>IF(COUNTA(A428:Q428)=0,"",IF(TRIM(A428&amp;"")="","Item required",IFERROR(IF(NOT(AND(COUNT(B428:C428,M428)=3,MIN(B428:C428,M428)&gt;=0,COUNT(N428:Q428)=COUNTA(N428:Q428),MIN(N428:Q428)&gt;=0)),"Enter nonnegative numbers for demand, days and stock",IF(NOT(OR(AND(D428="Entered",COUNT(E428)=1,E428&gt;=0,COUNTA(F428:G428)=0),AND(D428="Statistical",E428="",COUNT(F428:G428)=2,F428&gt;=0,G428&gt;=50,G428&lt;=99.9))),"Choose entered safety OR sigma and service (50-99.9%)",IF(NOT(OR(AND(H428="Entered",COUNT(I428)=1,I428&gt;=0,COUNTA(J428:L428)=0),AND(H428="EOQ",I428="",L428="",COUNT(J428:K428)=2,MIN(J428:K428)&gt;0),AND(H428="Review",COUNT(L428)=1,L428&gt;=0,COUNTA(I428:K428)=0))),"Choose one quantity basis; EOQ costs must be positive",IF(IF(H428="EOQ",IF(B428=0,TRUE,SQRT(2*(B428*365)*J428/K428)&gt;0),TRUE),"Ready","Calculated EOQ outside numeric range; rescale")))),"Check inputs / numeric range")))</f>
        <v/>
      </c>
      <c r="S428" s="8">
        <f>IF(R428&lt;&gt;"Ready","",IFERROR(IF(D428="Statistical",IF(G428=50,0,MAX(0,_xlfn.NORM.S.INV(G428/100))),""),""))</f>
        <v/>
      </c>
      <c r="T428" s="8">
        <f>IF(R428&lt;&gt;"Ready","",IFERROR(IF(D428="Entered",E428,S428*F428*SQRT(C428)),""))</f>
        <v/>
      </c>
      <c r="U428" s="8">
        <f>IF(R428&lt;&gt;"Ready","",IFERROR(B428*365,""))</f>
        <v/>
      </c>
      <c r="V428" s="8">
        <f>IF(R428&lt;&gt;"Ready","",IFERROR(IF(H428="Entered",I428,IF(H428="Review",B428*L428,IF(U428=0,0,SQRT(2*U428*J428/K428)))),""))</f>
        <v/>
      </c>
      <c r="W428" s="8">
        <f>IF(R428&lt;&gt;"Ready","",IFERROR(B428*C428+T428,""))</f>
        <v/>
      </c>
      <c r="X428" s="8">
        <f>IF(R428&lt;&gt;"Ready","",IFERROR(W428+V428,""))</f>
        <v/>
      </c>
      <c r="Y428" s="8">
        <f>IF(R428&lt;&gt;"Ready","",IFERROR(M428+N(N428)-N(O428),""))</f>
        <v/>
      </c>
      <c r="Z428" s="8">
        <f>IF(R428&lt;&gt;"Ready","",IFERROR(IF(OR(Y428&lt;=W428,Y428-W428&lt;=MIN(8.881784197001252E-16*MAX(ABS(Y428),ABS(W428)),1E-9)),"Yes","No"),""))</f>
        <v/>
      </c>
      <c r="AA428" s="8">
        <f>IF(R428&lt;&gt;"Ready","",IFERROR(IF(AND(Z428="Yes",NOT(OR(X428&lt;=Y428,X428-Y428&lt;=MIN(8.881784197001252E-16*MAX(ABS(X428),ABS(Y428)),1E-9)))),MAX(0,X428-Y428),0),""))</f>
        <v/>
      </c>
      <c r="AB428" s="8">
        <f>IF(R428&lt;&gt;"Ready","",IFERROR(IF(AA428&gt;0,IF(N(Q428)&gt;0,IF(ABS(AD428-ROUND(AD428,0))&lt;=MIN(8.881784197001252E-16*AD428,1E-9),ROUND(AD428,0),ROUNDUP(AD428,0))*Q428,MAX(AA428,N(P428))),0),""))</f>
        <v/>
      </c>
      <c r="AC428" s="8">
        <f>IF(R428&lt;&gt;"Ready","",IFERROR(Y428+AB428,""))</f>
        <v/>
      </c>
      <c r="AD428" s="8">
        <f>IF(R428&lt;&gt;"Ready","",IFERROR(IF(N(Q428)&gt;0,MAX(AA428,N(P428))/Q428,""),""))</f>
        <v/>
      </c>
    </row>
    <row r="429">
      <c r="A429" s="6" t="n"/>
      <c r="B429" s="7" t="n"/>
      <c r="C429" s="7" t="n"/>
      <c r="D429" s="7" t="n"/>
      <c r="E429" s="7" t="n"/>
      <c r="F429" s="7" t="n"/>
      <c r="G429" s="7" t="n"/>
      <c r="H429" s="7" t="n"/>
      <c r="I429" s="7" t="n"/>
      <c r="J429" s="7" t="n"/>
      <c r="K429" s="7" t="n"/>
      <c r="L429" s="7" t="n"/>
      <c r="M429" s="7" t="n"/>
      <c r="N429" s="7" t="n"/>
      <c r="O429" s="7" t="n"/>
      <c r="P429" s="7" t="n"/>
      <c r="Q429" s="7" t="n"/>
      <c r="R429" s="8">
        <f>IF(COUNTA(A429:Q429)=0,"",IF(TRIM(A429&amp;"")="","Item required",IFERROR(IF(NOT(AND(COUNT(B429:C429,M429)=3,MIN(B429:C429,M429)&gt;=0,COUNT(N429:Q429)=COUNTA(N429:Q429),MIN(N429:Q429)&gt;=0)),"Enter nonnegative numbers for demand, days and stock",IF(NOT(OR(AND(D429="Entered",COUNT(E429)=1,E429&gt;=0,COUNTA(F429:G429)=0),AND(D429="Statistical",E429="",COUNT(F429:G429)=2,F429&gt;=0,G429&gt;=50,G429&lt;=99.9))),"Choose entered safety OR sigma and service (50-99.9%)",IF(NOT(OR(AND(H429="Entered",COUNT(I429)=1,I429&gt;=0,COUNTA(J429:L429)=0),AND(H429="EOQ",I429="",L429="",COUNT(J429:K429)=2,MIN(J429:K429)&gt;0),AND(H429="Review",COUNT(L429)=1,L429&gt;=0,COUNTA(I429:K429)=0))),"Choose one quantity basis; EOQ costs must be positive",IF(IF(H429="EOQ",IF(B429=0,TRUE,SQRT(2*(B429*365)*J429/K429)&gt;0),TRUE),"Ready","Calculated EOQ outside numeric range; rescale")))),"Check inputs / numeric range")))</f>
        <v/>
      </c>
      <c r="S429" s="8">
        <f>IF(R429&lt;&gt;"Ready","",IFERROR(IF(D429="Statistical",IF(G429=50,0,MAX(0,_xlfn.NORM.S.INV(G429/100))),""),""))</f>
        <v/>
      </c>
      <c r="T429" s="8">
        <f>IF(R429&lt;&gt;"Ready","",IFERROR(IF(D429="Entered",E429,S429*F429*SQRT(C429)),""))</f>
        <v/>
      </c>
      <c r="U429" s="8">
        <f>IF(R429&lt;&gt;"Ready","",IFERROR(B429*365,""))</f>
        <v/>
      </c>
      <c r="V429" s="8">
        <f>IF(R429&lt;&gt;"Ready","",IFERROR(IF(H429="Entered",I429,IF(H429="Review",B429*L429,IF(U429=0,0,SQRT(2*U429*J429/K429)))),""))</f>
        <v/>
      </c>
      <c r="W429" s="8">
        <f>IF(R429&lt;&gt;"Ready","",IFERROR(B429*C429+T429,""))</f>
        <v/>
      </c>
      <c r="X429" s="8">
        <f>IF(R429&lt;&gt;"Ready","",IFERROR(W429+V429,""))</f>
        <v/>
      </c>
      <c r="Y429" s="8">
        <f>IF(R429&lt;&gt;"Ready","",IFERROR(M429+N(N429)-N(O429),""))</f>
        <v/>
      </c>
      <c r="Z429" s="8">
        <f>IF(R429&lt;&gt;"Ready","",IFERROR(IF(OR(Y429&lt;=W429,Y429-W429&lt;=MIN(8.881784197001252E-16*MAX(ABS(Y429),ABS(W429)),1E-9)),"Yes","No"),""))</f>
        <v/>
      </c>
      <c r="AA429" s="8">
        <f>IF(R429&lt;&gt;"Ready","",IFERROR(IF(AND(Z429="Yes",NOT(OR(X429&lt;=Y429,X429-Y429&lt;=MIN(8.881784197001252E-16*MAX(ABS(X429),ABS(Y429)),1E-9)))),MAX(0,X429-Y429),0),""))</f>
        <v/>
      </c>
      <c r="AB429" s="8">
        <f>IF(R429&lt;&gt;"Ready","",IFERROR(IF(AA429&gt;0,IF(N(Q429)&gt;0,IF(ABS(AD429-ROUND(AD429,0))&lt;=MIN(8.881784197001252E-16*AD429,1E-9),ROUND(AD429,0),ROUNDUP(AD429,0))*Q429,MAX(AA429,N(P429))),0),""))</f>
        <v/>
      </c>
      <c r="AC429" s="8">
        <f>IF(R429&lt;&gt;"Ready","",IFERROR(Y429+AB429,""))</f>
        <v/>
      </c>
      <c r="AD429" s="8">
        <f>IF(R429&lt;&gt;"Ready","",IFERROR(IF(N(Q429)&gt;0,MAX(AA429,N(P429))/Q429,""),""))</f>
        <v/>
      </c>
    </row>
    <row r="430">
      <c r="A430" s="6" t="n"/>
      <c r="B430" s="7" t="n"/>
      <c r="C430" s="7" t="n"/>
      <c r="D430" s="7" t="n"/>
      <c r="E430" s="7" t="n"/>
      <c r="F430" s="7" t="n"/>
      <c r="G430" s="7" t="n"/>
      <c r="H430" s="7" t="n"/>
      <c r="I430" s="7" t="n"/>
      <c r="J430" s="7" t="n"/>
      <c r="K430" s="7" t="n"/>
      <c r="L430" s="7" t="n"/>
      <c r="M430" s="7" t="n"/>
      <c r="N430" s="7" t="n"/>
      <c r="O430" s="7" t="n"/>
      <c r="P430" s="7" t="n"/>
      <c r="Q430" s="7" t="n"/>
      <c r="R430" s="8">
        <f>IF(COUNTA(A430:Q430)=0,"",IF(TRIM(A430&amp;"")="","Item required",IFERROR(IF(NOT(AND(COUNT(B430:C430,M430)=3,MIN(B430:C430,M430)&gt;=0,COUNT(N430:Q430)=COUNTA(N430:Q430),MIN(N430:Q430)&gt;=0)),"Enter nonnegative numbers for demand, days and stock",IF(NOT(OR(AND(D430="Entered",COUNT(E430)=1,E430&gt;=0,COUNTA(F430:G430)=0),AND(D430="Statistical",E430="",COUNT(F430:G430)=2,F430&gt;=0,G430&gt;=50,G430&lt;=99.9))),"Choose entered safety OR sigma and service (50-99.9%)",IF(NOT(OR(AND(H430="Entered",COUNT(I430)=1,I430&gt;=0,COUNTA(J430:L430)=0),AND(H430="EOQ",I430="",L430="",COUNT(J430:K430)=2,MIN(J430:K430)&gt;0),AND(H430="Review",COUNT(L430)=1,L430&gt;=0,COUNTA(I430:K430)=0))),"Choose one quantity basis; EOQ costs must be positive",IF(IF(H430="EOQ",IF(B430=0,TRUE,SQRT(2*(B430*365)*J430/K430)&gt;0),TRUE),"Ready","Calculated EOQ outside numeric range; rescale")))),"Check inputs / numeric range")))</f>
        <v/>
      </c>
      <c r="S430" s="8">
        <f>IF(R430&lt;&gt;"Ready","",IFERROR(IF(D430="Statistical",IF(G430=50,0,MAX(0,_xlfn.NORM.S.INV(G430/100))),""),""))</f>
        <v/>
      </c>
      <c r="T430" s="8">
        <f>IF(R430&lt;&gt;"Ready","",IFERROR(IF(D430="Entered",E430,S430*F430*SQRT(C430)),""))</f>
        <v/>
      </c>
      <c r="U430" s="8">
        <f>IF(R430&lt;&gt;"Ready","",IFERROR(B430*365,""))</f>
        <v/>
      </c>
      <c r="V430" s="8">
        <f>IF(R430&lt;&gt;"Ready","",IFERROR(IF(H430="Entered",I430,IF(H430="Review",B430*L430,IF(U430=0,0,SQRT(2*U430*J430/K430)))),""))</f>
        <v/>
      </c>
      <c r="W430" s="8">
        <f>IF(R430&lt;&gt;"Ready","",IFERROR(B430*C430+T430,""))</f>
        <v/>
      </c>
      <c r="X430" s="8">
        <f>IF(R430&lt;&gt;"Ready","",IFERROR(W430+V430,""))</f>
        <v/>
      </c>
      <c r="Y430" s="8">
        <f>IF(R430&lt;&gt;"Ready","",IFERROR(M430+N(N430)-N(O430),""))</f>
        <v/>
      </c>
      <c r="Z430" s="8">
        <f>IF(R430&lt;&gt;"Ready","",IFERROR(IF(OR(Y430&lt;=W430,Y430-W430&lt;=MIN(8.881784197001252E-16*MAX(ABS(Y430),ABS(W430)),1E-9)),"Yes","No"),""))</f>
        <v/>
      </c>
      <c r="AA430" s="8">
        <f>IF(R430&lt;&gt;"Ready","",IFERROR(IF(AND(Z430="Yes",NOT(OR(X430&lt;=Y430,X430-Y430&lt;=MIN(8.881784197001252E-16*MAX(ABS(X430),ABS(Y430)),1E-9)))),MAX(0,X430-Y430),0),""))</f>
        <v/>
      </c>
      <c r="AB430" s="8">
        <f>IF(R430&lt;&gt;"Ready","",IFERROR(IF(AA430&gt;0,IF(N(Q430)&gt;0,IF(ABS(AD430-ROUND(AD430,0))&lt;=MIN(8.881784197001252E-16*AD430,1E-9),ROUND(AD430,0),ROUNDUP(AD430,0))*Q430,MAX(AA430,N(P430))),0),""))</f>
        <v/>
      </c>
      <c r="AC430" s="8">
        <f>IF(R430&lt;&gt;"Ready","",IFERROR(Y430+AB430,""))</f>
        <v/>
      </c>
      <c r="AD430" s="8">
        <f>IF(R430&lt;&gt;"Ready","",IFERROR(IF(N(Q430)&gt;0,MAX(AA430,N(P430))/Q430,""),""))</f>
        <v/>
      </c>
    </row>
    <row r="431">
      <c r="A431" s="6" t="n"/>
      <c r="B431" s="7" t="n"/>
      <c r="C431" s="7" t="n"/>
      <c r="D431" s="7" t="n"/>
      <c r="E431" s="7" t="n"/>
      <c r="F431" s="7" t="n"/>
      <c r="G431" s="7" t="n"/>
      <c r="H431" s="7" t="n"/>
      <c r="I431" s="7" t="n"/>
      <c r="J431" s="7" t="n"/>
      <c r="K431" s="7" t="n"/>
      <c r="L431" s="7" t="n"/>
      <c r="M431" s="7" t="n"/>
      <c r="N431" s="7" t="n"/>
      <c r="O431" s="7" t="n"/>
      <c r="P431" s="7" t="n"/>
      <c r="Q431" s="7" t="n"/>
      <c r="R431" s="8">
        <f>IF(COUNTA(A431:Q431)=0,"",IF(TRIM(A431&amp;"")="","Item required",IFERROR(IF(NOT(AND(COUNT(B431:C431,M431)=3,MIN(B431:C431,M431)&gt;=0,COUNT(N431:Q431)=COUNTA(N431:Q431),MIN(N431:Q431)&gt;=0)),"Enter nonnegative numbers for demand, days and stock",IF(NOT(OR(AND(D431="Entered",COUNT(E431)=1,E431&gt;=0,COUNTA(F431:G431)=0),AND(D431="Statistical",E431="",COUNT(F431:G431)=2,F431&gt;=0,G431&gt;=50,G431&lt;=99.9))),"Choose entered safety OR sigma and service (50-99.9%)",IF(NOT(OR(AND(H431="Entered",COUNT(I431)=1,I431&gt;=0,COUNTA(J431:L431)=0),AND(H431="EOQ",I431="",L431="",COUNT(J431:K431)=2,MIN(J431:K431)&gt;0),AND(H431="Review",COUNT(L431)=1,L431&gt;=0,COUNTA(I431:K431)=0))),"Choose one quantity basis; EOQ costs must be positive",IF(IF(H431="EOQ",IF(B431=0,TRUE,SQRT(2*(B431*365)*J431/K431)&gt;0),TRUE),"Ready","Calculated EOQ outside numeric range; rescale")))),"Check inputs / numeric range")))</f>
        <v/>
      </c>
      <c r="S431" s="8">
        <f>IF(R431&lt;&gt;"Ready","",IFERROR(IF(D431="Statistical",IF(G431=50,0,MAX(0,_xlfn.NORM.S.INV(G431/100))),""),""))</f>
        <v/>
      </c>
      <c r="T431" s="8">
        <f>IF(R431&lt;&gt;"Ready","",IFERROR(IF(D431="Entered",E431,S431*F431*SQRT(C431)),""))</f>
        <v/>
      </c>
      <c r="U431" s="8">
        <f>IF(R431&lt;&gt;"Ready","",IFERROR(B431*365,""))</f>
        <v/>
      </c>
      <c r="V431" s="8">
        <f>IF(R431&lt;&gt;"Ready","",IFERROR(IF(H431="Entered",I431,IF(H431="Review",B431*L431,IF(U431=0,0,SQRT(2*U431*J431/K431)))),""))</f>
        <v/>
      </c>
      <c r="W431" s="8">
        <f>IF(R431&lt;&gt;"Ready","",IFERROR(B431*C431+T431,""))</f>
        <v/>
      </c>
      <c r="X431" s="8">
        <f>IF(R431&lt;&gt;"Ready","",IFERROR(W431+V431,""))</f>
        <v/>
      </c>
      <c r="Y431" s="8">
        <f>IF(R431&lt;&gt;"Ready","",IFERROR(M431+N(N431)-N(O431),""))</f>
        <v/>
      </c>
      <c r="Z431" s="8">
        <f>IF(R431&lt;&gt;"Ready","",IFERROR(IF(OR(Y431&lt;=W431,Y431-W431&lt;=MIN(8.881784197001252E-16*MAX(ABS(Y431),ABS(W431)),1E-9)),"Yes","No"),""))</f>
        <v/>
      </c>
      <c r="AA431" s="8">
        <f>IF(R431&lt;&gt;"Ready","",IFERROR(IF(AND(Z431="Yes",NOT(OR(X431&lt;=Y431,X431-Y431&lt;=MIN(8.881784197001252E-16*MAX(ABS(X431),ABS(Y431)),1E-9)))),MAX(0,X431-Y431),0),""))</f>
        <v/>
      </c>
      <c r="AB431" s="8">
        <f>IF(R431&lt;&gt;"Ready","",IFERROR(IF(AA431&gt;0,IF(N(Q431)&gt;0,IF(ABS(AD431-ROUND(AD431,0))&lt;=MIN(8.881784197001252E-16*AD431,1E-9),ROUND(AD431,0),ROUNDUP(AD431,0))*Q431,MAX(AA431,N(P431))),0),""))</f>
        <v/>
      </c>
      <c r="AC431" s="8">
        <f>IF(R431&lt;&gt;"Ready","",IFERROR(Y431+AB431,""))</f>
        <v/>
      </c>
      <c r="AD431" s="8">
        <f>IF(R431&lt;&gt;"Ready","",IFERROR(IF(N(Q431)&gt;0,MAX(AA431,N(P431))/Q431,""),""))</f>
        <v/>
      </c>
    </row>
    <row r="432">
      <c r="A432" s="6" t="n"/>
      <c r="B432" s="7" t="n"/>
      <c r="C432" s="7" t="n"/>
      <c r="D432" s="7" t="n"/>
      <c r="E432" s="7" t="n"/>
      <c r="F432" s="7" t="n"/>
      <c r="G432" s="7" t="n"/>
      <c r="H432" s="7" t="n"/>
      <c r="I432" s="7" t="n"/>
      <c r="J432" s="7" t="n"/>
      <c r="K432" s="7" t="n"/>
      <c r="L432" s="7" t="n"/>
      <c r="M432" s="7" t="n"/>
      <c r="N432" s="7" t="n"/>
      <c r="O432" s="7" t="n"/>
      <c r="P432" s="7" t="n"/>
      <c r="Q432" s="7" t="n"/>
      <c r="R432" s="8">
        <f>IF(COUNTA(A432:Q432)=0,"",IF(TRIM(A432&amp;"")="","Item required",IFERROR(IF(NOT(AND(COUNT(B432:C432,M432)=3,MIN(B432:C432,M432)&gt;=0,COUNT(N432:Q432)=COUNTA(N432:Q432),MIN(N432:Q432)&gt;=0)),"Enter nonnegative numbers for demand, days and stock",IF(NOT(OR(AND(D432="Entered",COUNT(E432)=1,E432&gt;=0,COUNTA(F432:G432)=0),AND(D432="Statistical",E432="",COUNT(F432:G432)=2,F432&gt;=0,G432&gt;=50,G432&lt;=99.9))),"Choose entered safety OR sigma and service (50-99.9%)",IF(NOT(OR(AND(H432="Entered",COUNT(I432)=1,I432&gt;=0,COUNTA(J432:L432)=0),AND(H432="EOQ",I432="",L432="",COUNT(J432:K432)=2,MIN(J432:K432)&gt;0),AND(H432="Review",COUNT(L432)=1,L432&gt;=0,COUNTA(I432:K432)=0))),"Choose one quantity basis; EOQ costs must be positive",IF(IF(H432="EOQ",IF(B432=0,TRUE,SQRT(2*(B432*365)*J432/K432)&gt;0),TRUE),"Ready","Calculated EOQ outside numeric range; rescale")))),"Check inputs / numeric range")))</f>
        <v/>
      </c>
      <c r="S432" s="8">
        <f>IF(R432&lt;&gt;"Ready","",IFERROR(IF(D432="Statistical",IF(G432=50,0,MAX(0,_xlfn.NORM.S.INV(G432/100))),""),""))</f>
        <v/>
      </c>
      <c r="T432" s="8">
        <f>IF(R432&lt;&gt;"Ready","",IFERROR(IF(D432="Entered",E432,S432*F432*SQRT(C432)),""))</f>
        <v/>
      </c>
      <c r="U432" s="8">
        <f>IF(R432&lt;&gt;"Ready","",IFERROR(B432*365,""))</f>
        <v/>
      </c>
      <c r="V432" s="8">
        <f>IF(R432&lt;&gt;"Ready","",IFERROR(IF(H432="Entered",I432,IF(H432="Review",B432*L432,IF(U432=0,0,SQRT(2*U432*J432/K432)))),""))</f>
        <v/>
      </c>
      <c r="W432" s="8">
        <f>IF(R432&lt;&gt;"Ready","",IFERROR(B432*C432+T432,""))</f>
        <v/>
      </c>
      <c r="X432" s="8">
        <f>IF(R432&lt;&gt;"Ready","",IFERROR(W432+V432,""))</f>
        <v/>
      </c>
      <c r="Y432" s="8">
        <f>IF(R432&lt;&gt;"Ready","",IFERROR(M432+N(N432)-N(O432),""))</f>
        <v/>
      </c>
      <c r="Z432" s="8">
        <f>IF(R432&lt;&gt;"Ready","",IFERROR(IF(OR(Y432&lt;=W432,Y432-W432&lt;=MIN(8.881784197001252E-16*MAX(ABS(Y432),ABS(W432)),1E-9)),"Yes","No"),""))</f>
        <v/>
      </c>
      <c r="AA432" s="8">
        <f>IF(R432&lt;&gt;"Ready","",IFERROR(IF(AND(Z432="Yes",NOT(OR(X432&lt;=Y432,X432-Y432&lt;=MIN(8.881784197001252E-16*MAX(ABS(X432),ABS(Y432)),1E-9)))),MAX(0,X432-Y432),0),""))</f>
        <v/>
      </c>
      <c r="AB432" s="8">
        <f>IF(R432&lt;&gt;"Ready","",IFERROR(IF(AA432&gt;0,IF(N(Q432)&gt;0,IF(ABS(AD432-ROUND(AD432,0))&lt;=MIN(8.881784197001252E-16*AD432,1E-9),ROUND(AD432,0),ROUNDUP(AD432,0))*Q432,MAX(AA432,N(P432))),0),""))</f>
        <v/>
      </c>
      <c r="AC432" s="8">
        <f>IF(R432&lt;&gt;"Ready","",IFERROR(Y432+AB432,""))</f>
        <v/>
      </c>
      <c r="AD432" s="8">
        <f>IF(R432&lt;&gt;"Ready","",IFERROR(IF(N(Q432)&gt;0,MAX(AA432,N(P432))/Q432,""),""))</f>
        <v/>
      </c>
    </row>
    <row r="433">
      <c r="A433" s="6" t="n"/>
      <c r="B433" s="7" t="n"/>
      <c r="C433" s="7" t="n"/>
      <c r="D433" s="7" t="n"/>
      <c r="E433" s="7" t="n"/>
      <c r="F433" s="7" t="n"/>
      <c r="G433" s="7" t="n"/>
      <c r="H433" s="7" t="n"/>
      <c r="I433" s="7" t="n"/>
      <c r="J433" s="7" t="n"/>
      <c r="K433" s="7" t="n"/>
      <c r="L433" s="7" t="n"/>
      <c r="M433" s="7" t="n"/>
      <c r="N433" s="7" t="n"/>
      <c r="O433" s="7" t="n"/>
      <c r="P433" s="7" t="n"/>
      <c r="Q433" s="7" t="n"/>
      <c r="R433" s="8">
        <f>IF(COUNTA(A433:Q433)=0,"",IF(TRIM(A433&amp;"")="","Item required",IFERROR(IF(NOT(AND(COUNT(B433:C433,M433)=3,MIN(B433:C433,M433)&gt;=0,COUNT(N433:Q433)=COUNTA(N433:Q433),MIN(N433:Q433)&gt;=0)),"Enter nonnegative numbers for demand, days and stock",IF(NOT(OR(AND(D433="Entered",COUNT(E433)=1,E433&gt;=0,COUNTA(F433:G433)=0),AND(D433="Statistical",E433="",COUNT(F433:G433)=2,F433&gt;=0,G433&gt;=50,G433&lt;=99.9))),"Choose entered safety OR sigma and service (50-99.9%)",IF(NOT(OR(AND(H433="Entered",COUNT(I433)=1,I433&gt;=0,COUNTA(J433:L433)=0),AND(H433="EOQ",I433="",L433="",COUNT(J433:K433)=2,MIN(J433:K433)&gt;0),AND(H433="Review",COUNT(L433)=1,L433&gt;=0,COUNTA(I433:K433)=0))),"Choose one quantity basis; EOQ costs must be positive",IF(IF(H433="EOQ",IF(B433=0,TRUE,SQRT(2*(B433*365)*J433/K433)&gt;0),TRUE),"Ready","Calculated EOQ outside numeric range; rescale")))),"Check inputs / numeric range")))</f>
        <v/>
      </c>
      <c r="S433" s="8">
        <f>IF(R433&lt;&gt;"Ready","",IFERROR(IF(D433="Statistical",IF(G433=50,0,MAX(0,_xlfn.NORM.S.INV(G433/100))),""),""))</f>
        <v/>
      </c>
      <c r="T433" s="8">
        <f>IF(R433&lt;&gt;"Ready","",IFERROR(IF(D433="Entered",E433,S433*F433*SQRT(C433)),""))</f>
        <v/>
      </c>
      <c r="U433" s="8">
        <f>IF(R433&lt;&gt;"Ready","",IFERROR(B433*365,""))</f>
        <v/>
      </c>
      <c r="V433" s="8">
        <f>IF(R433&lt;&gt;"Ready","",IFERROR(IF(H433="Entered",I433,IF(H433="Review",B433*L433,IF(U433=0,0,SQRT(2*U433*J433/K433)))),""))</f>
        <v/>
      </c>
      <c r="W433" s="8">
        <f>IF(R433&lt;&gt;"Ready","",IFERROR(B433*C433+T433,""))</f>
        <v/>
      </c>
      <c r="X433" s="8">
        <f>IF(R433&lt;&gt;"Ready","",IFERROR(W433+V433,""))</f>
        <v/>
      </c>
      <c r="Y433" s="8">
        <f>IF(R433&lt;&gt;"Ready","",IFERROR(M433+N(N433)-N(O433),""))</f>
        <v/>
      </c>
      <c r="Z433" s="8">
        <f>IF(R433&lt;&gt;"Ready","",IFERROR(IF(OR(Y433&lt;=W433,Y433-W433&lt;=MIN(8.881784197001252E-16*MAX(ABS(Y433),ABS(W433)),1E-9)),"Yes","No"),""))</f>
        <v/>
      </c>
      <c r="AA433" s="8">
        <f>IF(R433&lt;&gt;"Ready","",IFERROR(IF(AND(Z433="Yes",NOT(OR(X433&lt;=Y433,X433-Y433&lt;=MIN(8.881784197001252E-16*MAX(ABS(X433),ABS(Y433)),1E-9)))),MAX(0,X433-Y433),0),""))</f>
        <v/>
      </c>
      <c r="AB433" s="8">
        <f>IF(R433&lt;&gt;"Ready","",IFERROR(IF(AA433&gt;0,IF(N(Q433)&gt;0,IF(ABS(AD433-ROUND(AD433,0))&lt;=MIN(8.881784197001252E-16*AD433,1E-9),ROUND(AD433,0),ROUNDUP(AD433,0))*Q433,MAX(AA433,N(P433))),0),""))</f>
        <v/>
      </c>
      <c r="AC433" s="8">
        <f>IF(R433&lt;&gt;"Ready","",IFERROR(Y433+AB433,""))</f>
        <v/>
      </c>
      <c r="AD433" s="8">
        <f>IF(R433&lt;&gt;"Ready","",IFERROR(IF(N(Q433)&gt;0,MAX(AA433,N(P433))/Q433,""),""))</f>
        <v/>
      </c>
    </row>
    <row r="434">
      <c r="A434" s="6" t="n"/>
      <c r="B434" s="7" t="n"/>
      <c r="C434" s="7" t="n"/>
      <c r="D434" s="7" t="n"/>
      <c r="E434" s="7" t="n"/>
      <c r="F434" s="7" t="n"/>
      <c r="G434" s="7" t="n"/>
      <c r="H434" s="7" t="n"/>
      <c r="I434" s="7" t="n"/>
      <c r="J434" s="7" t="n"/>
      <c r="K434" s="7" t="n"/>
      <c r="L434" s="7" t="n"/>
      <c r="M434" s="7" t="n"/>
      <c r="N434" s="7" t="n"/>
      <c r="O434" s="7" t="n"/>
      <c r="P434" s="7" t="n"/>
      <c r="Q434" s="7" t="n"/>
      <c r="R434" s="8">
        <f>IF(COUNTA(A434:Q434)=0,"",IF(TRIM(A434&amp;"")="","Item required",IFERROR(IF(NOT(AND(COUNT(B434:C434,M434)=3,MIN(B434:C434,M434)&gt;=0,COUNT(N434:Q434)=COUNTA(N434:Q434),MIN(N434:Q434)&gt;=0)),"Enter nonnegative numbers for demand, days and stock",IF(NOT(OR(AND(D434="Entered",COUNT(E434)=1,E434&gt;=0,COUNTA(F434:G434)=0),AND(D434="Statistical",E434="",COUNT(F434:G434)=2,F434&gt;=0,G434&gt;=50,G434&lt;=99.9))),"Choose entered safety OR sigma and service (50-99.9%)",IF(NOT(OR(AND(H434="Entered",COUNT(I434)=1,I434&gt;=0,COUNTA(J434:L434)=0),AND(H434="EOQ",I434="",L434="",COUNT(J434:K434)=2,MIN(J434:K434)&gt;0),AND(H434="Review",COUNT(L434)=1,L434&gt;=0,COUNTA(I434:K434)=0))),"Choose one quantity basis; EOQ costs must be positive",IF(IF(H434="EOQ",IF(B434=0,TRUE,SQRT(2*(B434*365)*J434/K434)&gt;0),TRUE),"Ready","Calculated EOQ outside numeric range; rescale")))),"Check inputs / numeric range")))</f>
        <v/>
      </c>
      <c r="S434" s="8">
        <f>IF(R434&lt;&gt;"Ready","",IFERROR(IF(D434="Statistical",IF(G434=50,0,MAX(0,_xlfn.NORM.S.INV(G434/100))),""),""))</f>
        <v/>
      </c>
      <c r="T434" s="8">
        <f>IF(R434&lt;&gt;"Ready","",IFERROR(IF(D434="Entered",E434,S434*F434*SQRT(C434)),""))</f>
        <v/>
      </c>
      <c r="U434" s="8">
        <f>IF(R434&lt;&gt;"Ready","",IFERROR(B434*365,""))</f>
        <v/>
      </c>
      <c r="V434" s="8">
        <f>IF(R434&lt;&gt;"Ready","",IFERROR(IF(H434="Entered",I434,IF(H434="Review",B434*L434,IF(U434=0,0,SQRT(2*U434*J434/K434)))),""))</f>
        <v/>
      </c>
      <c r="W434" s="8">
        <f>IF(R434&lt;&gt;"Ready","",IFERROR(B434*C434+T434,""))</f>
        <v/>
      </c>
      <c r="X434" s="8">
        <f>IF(R434&lt;&gt;"Ready","",IFERROR(W434+V434,""))</f>
        <v/>
      </c>
      <c r="Y434" s="8">
        <f>IF(R434&lt;&gt;"Ready","",IFERROR(M434+N(N434)-N(O434),""))</f>
        <v/>
      </c>
      <c r="Z434" s="8">
        <f>IF(R434&lt;&gt;"Ready","",IFERROR(IF(OR(Y434&lt;=W434,Y434-W434&lt;=MIN(8.881784197001252E-16*MAX(ABS(Y434),ABS(W434)),1E-9)),"Yes","No"),""))</f>
        <v/>
      </c>
      <c r="AA434" s="8">
        <f>IF(R434&lt;&gt;"Ready","",IFERROR(IF(AND(Z434="Yes",NOT(OR(X434&lt;=Y434,X434-Y434&lt;=MIN(8.881784197001252E-16*MAX(ABS(X434),ABS(Y434)),1E-9)))),MAX(0,X434-Y434),0),""))</f>
        <v/>
      </c>
      <c r="AB434" s="8">
        <f>IF(R434&lt;&gt;"Ready","",IFERROR(IF(AA434&gt;0,IF(N(Q434)&gt;0,IF(ABS(AD434-ROUND(AD434,0))&lt;=MIN(8.881784197001252E-16*AD434,1E-9),ROUND(AD434,0),ROUNDUP(AD434,0))*Q434,MAX(AA434,N(P434))),0),""))</f>
        <v/>
      </c>
      <c r="AC434" s="8">
        <f>IF(R434&lt;&gt;"Ready","",IFERROR(Y434+AB434,""))</f>
        <v/>
      </c>
      <c r="AD434" s="8">
        <f>IF(R434&lt;&gt;"Ready","",IFERROR(IF(N(Q434)&gt;0,MAX(AA434,N(P434))/Q434,""),""))</f>
        <v/>
      </c>
    </row>
    <row r="435">
      <c r="A435" s="6" t="n"/>
      <c r="B435" s="7" t="n"/>
      <c r="C435" s="7" t="n"/>
      <c r="D435" s="7" t="n"/>
      <c r="E435" s="7" t="n"/>
      <c r="F435" s="7" t="n"/>
      <c r="G435" s="7" t="n"/>
      <c r="H435" s="7" t="n"/>
      <c r="I435" s="7" t="n"/>
      <c r="J435" s="7" t="n"/>
      <c r="K435" s="7" t="n"/>
      <c r="L435" s="7" t="n"/>
      <c r="M435" s="7" t="n"/>
      <c r="N435" s="7" t="n"/>
      <c r="O435" s="7" t="n"/>
      <c r="P435" s="7" t="n"/>
      <c r="Q435" s="7" t="n"/>
      <c r="R435" s="8">
        <f>IF(COUNTA(A435:Q435)=0,"",IF(TRIM(A435&amp;"")="","Item required",IFERROR(IF(NOT(AND(COUNT(B435:C435,M435)=3,MIN(B435:C435,M435)&gt;=0,COUNT(N435:Q435)=COUNTA(N435:Q435),MIN(N435:Q435)&gt;=0)),"Enter nonnegative numbers for demand, days and stock",IF(NOT(OR(AND(D435="Entered",COUNT(E435)=1,E435&gt;=0,COUNTA(F435:G435)=0),AND(D435="Statistical",E435="",COUNT(F435:G435)=2,F435&gt;=0,G435&gt;=50,G435&lt;=99.9))),"Choose entered safety OR sigma and service (50-99.9%)",IF(NOT(OR(AND(H435="Entered",COUNT(I435)=1,I435&gt;=0,COUNTA(J435:L435)=0),AND(H435="EOQ",I435="",L435="",COUNT(J435:K435)=2,MIN(J435:K435)&gt;0),AND(H435="Review",COUNT(L435)=1,L435&gt;=0,COUNTA(I435:K435)=0))),"Choose one quantity basis; EOQ costs must be positive",IF(IF(H435="EOQ",IF(B435=0,TRUE,SQRT(2*(B435*365)*J435/K435)&gt;0),TRUE),"Ready","Calculated EOQ outside numeric range; rescale")))),"Check inputs / numeric range")))</f>
        <v/>
      </c>
      <c r="S435" s="8">
        <f>IF(R435&lt;&gt;"Ready","",IFERROR(IF(D435="Statistical",IF(G435=50,0,MAX(0,_xlfn.NORM.S.INV(G435/100))),""),""))</f>
        <v/>
      </c>
      <c r="T435" s="8">
        <f>IF(R435&lt;&gt;"Ready","",IFERROR(IF(D435="Entered",E435,S435*F435*SQRT(C435)),""))</f>
        <v/>
      </c>
      <c r="U435" s="8">
        <f>IF(R435&lt;&gt;"Ready","",IFERROR(B435*365,""))</f>
        <v/>
      </c>
      <c r="V435" s="8">
        <f>IF(R435&lt;&gt;"Ready","",IFERROR(IF(H435="Entered",I435,IF(H435="Review",B435*L435,IF(U435=0,0,SQRT(2*U435*J435/K435)))),""))</f>
        <v/>
      </c>
      <c r="W435" s="8">
        <f>IF(R435&lt;&gt;"Ready","",IFERROR(B435*C435+T435,""))</f>
        <v/>
      </c>
      <c r="X435" s="8">
        <f>IF(R435&lt;&gt;"Ready","",IFERROR(W435+V435,""))</f>
        <v/>
      </c>
      <c r="Y435" s="8">
        <f>IF(R435&lt;&gt;"Ready","",IFERROR(M435+N(N435)-N(O435),""))</f>
        <v/>
      </c>
      <c r="Z435" s="8">
        <f>IF(R435&lt;&gt;"Ready","",IFERROR(IF(OR(Y435&lt;=W435,Y435-W435&lt;=MIN(8.881784197001252E-16*MAX(ABS(Y435),ABS(W435)),1E-9)),"Yes","No"),""))</f>
        <v/>
      </c>
      <c r="AA435" s="8">
        <f>IF(R435&lt;&gt;"Ready","",IFERROR(IF(AND(Z435="Yes",NOT(OR(X435&lt;=Y435,X435-Y435&lt;=MIN(8.881784197001252E-16*MAX(ABS(X435),ABS(Y435)),1E-9)))),MAX(0,X435-Y435),0),""))</f>
        <v/>
      </c>
      <c r="AB435" s="8">
        <f>IF(R435&lt;&gt;"Ready","",IFERROR(IF(AA435&gt;0,IF(N(Q435)&gt;0,IF(ABS(AD435-ROUND(AD435,0))&lt;=MIN(8.881784197001252E-16*AD435,1E-9),ROUND(AD435,0),ROUNDUP(AD435,0))*Q435,MAX(AA435,N(P435))),0),""))</f>
        <v/>
      </c>
      <c r="AC435" s="8">
        <f>IF(R435&lt;&gt;"Ready","",IFERROR(Y435+AB435,""))</f>
        <v/>
      </c>
      <c r="AD435" s="8">
        <f>IF(R435&lt;&gt;"Ready","",IFERROR(IF(N(Q435)&gt;0,MAX(AA435,N(P435))/Q435,""),""))</f>
        <v/>
      </c>
    </row>
    <row r="436">
      <c r="A436" s="6" t="n"/>
      <c r="B436" s="7" t="n"/>
      <c r="C436" s="7" t="n"/>
      <c r="D436" s="7" t="n"/>
      <c r="E436" s="7" t="n"/>
      <c r="F436" s="7" t="n"/>
      <c r="G436" s="7" t="n"/>
      <c r="H436" s="7" t="n"/>
      <c r="I436" s="7" t="n"/>
      <c r="J436" s="7" t="n"/>
      <c r="K436" s="7" t="n"/>
      <c r="L436" s="7" t="n"/>
      <c r="M436" s="7" t="n"/>
      <c r="N436" s="7" t="n"/>
      <c r="O436" s="7" t="n"/>
      <c r="P436" s="7" t="n"/>
      <c r="Q436" s="7" t="n"/>
      <c r="R436" s="8">
        <f>IF(COUNTA(A436:Q436)=0,"",IF(TRIM(A436&amp;"")="","Item required",IFERROR(IF(NOT(AND(COUNT(B436:C436,M436)=3,MIN(B436:C436,M436)&gt;=0,COUNT(N436:Q436)=COUNTA(N436:Q436),MIN(N436:Q436)&gt;=0)),"Enter nonnegative numbers for demand, days and stock",IF(NOT(OR(AND(D436="Entered",COUNT(E436)=1,E436&gt;=0,COUNTA(F436:G436)=0),AND(D436="Statistical",E436="",COUNT(F436:G436)=2,F436&gt;=0,G436&gt;=50,G436&lt;=99.9))),"Choose entered safety OR sigma and service (50-99.9%)",IF(NOT(OR(AND(H436="Entered",COUNT(I436)=1,I436&gt;=0,COUNTA(J436:L436)=0),AND(H436="EOQ",I436="",L436="",COUNT(J436:K436)=2,MIN(J436:K436)&gt;0),AND(H436="Review",COUNT(L436)=1,L436&gt;=0,COUNTA(I436:K436)=0))),"Choose one quantity basis; EOQ costs must be positive",IF(IF(H436="EOQ",IF(B436=0,TRUE,SQRT(2*(B436*365)*J436/K436)&gt;0),TRUE),"Ready","Calculated EOQ outside numeric range; rescale")))),"Check inputs / numeric range")))</f>
        <v/>
      </c>
      <c r="S436" s="8">
        <f>IF(R436&lt;&gt;"Ready","",IFERROR(IF(D436="Statistical",IF(G436=50,0,MAX(0,_xlfn.NORM.S.INV(G436/100))),""),""))</f>
        <v/>
      </c>
      <c r="T436" s="8">
        <f>IF(R436&lt;&gt;"Ready","",IFERROR(IF(D436="Entered",E436,S436*F436*SQRT(C436)),""))</f>
        <v/>
      </c>
      <c r="U436" s="8">
        <f>IF(R436&lt;&gt;"Ready","",IFERROR(B436*365,""))</f>
        <v/>
      </c>
      <c r="V436" s="8">
        <f>IF(R436&lt;&gt;"Ready","",IFERROR(IF(H436="Entered",I436,IF(H436="Review",B436*L436,IF(U436=0,0,SQRT(2*U436*J436/K436)))),""))</f>
        <v/>
      </c>
      <c r="W436" s="8">
        <f>IF(R436&lt;&gt;"Ready","",IFERROR(B436*C436+T436,""))</f>
        <v/>
      </c>
      <c r="X436" s="8">
        <f>IF(R436&lt;&gt;"Ready","",IFERROR(W436+V436,""))</f>
        <v/>
      </c>
      <c r="Y436" s="8">
        <f>IF(R436&lt;&gt;"Ready","",IFERROR(M436+N(N436)-N(O436),""))</f>
        <v/>
      </c>
      <c r="Z436" s="8">
        <f>IF(R436&lt;&gt;"Ready","",IFERROR(IF(OR(Y436&lt;=W436,Y436-W436&lt;=MIN(8.881784197001252E-16*MAX(ABS(Y436),ABS(W436)),1E-9)),"Yes","No"),""))</f>
        <v/>
      </c>
      <c r="AA436" s="8">
        <f>IF(R436&lt;&gt;"Ready","",IFERROR(IF(AND(Z436="Yes",NOT(OR(X436&lt;=Y436,X436-Y436&lt;=MIN(8.881784197001252E-16*MAX(ABS(X436),ABS(Y436)),1E-9)))),MAX(0,X436-Y436),0),""))</f>
        <v/>
      </c>
      <c r="AB436" s="8">
        <f>IF(R436&lt;&gt;"Ready","",IFERROR(IF(AA436&gt;0,IF(N(Q436)&gt;0,IF(ABS(AD436-ROUND(AD436,0))&lt;=MIN(8.881784197001252E-16*AD436,1E-9),ROUND(AD436,0),ROUNDUP(AD436,0))*Q436,MAX(AA436,N(P436))),0),""))</f>
        <v/>
      </c>
      <c r="AC436" s="8">
        <f>IF(R436&lt;&gt;"Ready","",IFERROR(Y436+AB436,""))</f>
        <v/>
      </c>
      <c r="AD436" s="8">
        <f>IF(R436&lt;&gt;"Ready","",IFERROR(IF(N(Q436)&gt;0,MAX(AA436,N(P436))/Q436,""),""))</f>
        <v/>
      </c>
    </row>
    <row r="437">
      <c r="A437" s="6" t="n"/>
      <c r="B437" s="7" t="n"/>
      <c r="C437" s="7" t="n"/>
      <c r="D437" s="7" t="n"/>
      <c r="E437" s="7" t="n"/>
      <c r="F437" s="7" t="n"/>
      <c r="G437" s="7" t="n"/>
      <c r="H437" s="7" t="n"/>
      <c r="I437" s="7" t="n"/>
      <c r="J437" s="7" t="n"/>
      <c r="K437" s="7" t="n"/>
      <c r="L437" s="7" t="n"/>
      <c r="M437" s="7" t="n"/>
      <c r="N437" s="7" t="n"/>
      <c r="O437" s="7" t="n"/>
      <c r="P437" s="7" t="n"/>
      <c r="Q437" s="7" t="n"/>
      <c r="R437" s="8">
        <f>IF(COUNTA(A437:Q437)=0,"",IF(TRIM(A437&amp;"")="","Item required",IFERROR(IF(NOT(AND(COUNT(B437:C437,M437)=3,MIN(B437:C437,M437)&gt;=0,COUNT(N437:Q437)=COUNTA(N437:Q437),MIN(N437:Q437)&gt;=0)),"Enter nonnegative numbers for demand, days and stock",IF(NOT(OR(AND(D437="Entered",COUNT(E437)=1,E437&gt;=0,COUNTA(F437:G437)=0),AND(D437="Statistical",E437="",COUNT(F437:G437)=2,F437&gt;=0,G437&gt;=50,G437&lt;=99.9))),"Choose entered safety OR sigma and service (50-99.9%)",IF(NOT(OR(AND(H437="Entered",COUNT(I437)=1,I437&gt;=0,COUNTA(J437:L437)=0),AND(H437="EOQ",I437="",L437="",COUNT(J437:K437)=2,MIN(J437:K437)&gt;0),AND(H437="Review",COUNT(L437)=1,L437&gt;=0,COUNTA(I437:K437)=0))),"Choose one quantity basis; EOQ costs must be positive",IF(IF(H437="EOQ",IF(B437=0,TRUE,SQRT(2*(B437*365)*J437/K437)&gt;0),TRUE),"Ready","Calculated EOQ outside numeric range; rescale")))),"Check inputs / numeric range")))</f>
        <v/>
      </c>
      <c r="S437" s="8">
        <f>IF(R437&lt;&gt;"Ready","",IFERROR(IF(D437="Statistical",IF(G437=50,0,MAX(0,_xlfn.NORM.S.INV(G437/100))),""),""))</f>
        <v/>
      </c>
      <c r="T437" s="8">
        <f>IF(R437&lt;&gt;"Ready","",IFERROR(IF(D437="Entered",E437,S437*F437*SQRT(C437)),""))</f>
        <v/>
      </c>
      <c r="U437" s="8">
        <f>IF(R437&lt;&gt;"Ready","",IFERROR(B437*365,""))</f>
        <v/>
      </c>
      <c r="V437" s="8">
        <f>IF(R437&lt;&gt;"Ready","",IFERROR(IF(H437="Entered",I437,IF(H437="Review",B437*L437,IF(U437=0,0,SQRT(2*U437*J437/K437)))),""))</f>
        <v/>
      </c>
      <c r="W437" s="8">
        <f>IF(R437&lt;&gt;"Ready","",IFERROR(B437*C437+T437,""))</f>
        <v/>
      </c>
      <c r="X437" s="8">
        <f>IF(R437&lt;&gt;"Ready","",IFERROR(W437+V437,""))</f>
        <v/>
      </c>
      <c r="Y437" s="8">
        <f>IF(R437&lt;&gt;"Ready","",IFERROR(M437+N(N437)-N(O437),""))</f>
        <v/>
      </c>
      <c r="Z437" s="8">
        <f>IF(R437&lt;&gt;"Ready","",IFERROR(IF(OR(Y437&lt;=W437,Y437-W437&lt;=MIN(8.881784197001252E-16*MAX(ABS(Y437),ABS(W437)),1E-9)),"Yes","No"),""))</f>
        <v/>
      </c>
      <c r="AA437" s="8">
        <f>IF(R437&lt;&gt;"Ready","",IFERROR(IF(AND(Z437="Yes",NOT(OR(X437&lt;=Y437,X437-Y437&lt;=MIN(8.881784197001252E-16*MAX(ABS(X437),ABS(Y437)),1E-9)))),MAX(0,X437-Y437),0),""))</f>
        <v/>
      </c>
      <c r="AB437" s="8">
        <f>IF(R437&lt;&gt;"Ready","",IFERROR(IF(AA437&gt;0,IF(N(Q437)&gt;0,IF(ABS(AD437-ROUND(AD437,0))&lt;=MIN(8.881784197001252E-16*AD437,1E-9),ROUND(AD437,0),ROUNDUP(AD437,0))*Q437,MAX(AA437,N(P437))),0),""))</f>
        <v/>
      </c>
      <c r="AC437" s="8">
        <f>IF(R437&lt;&gt;"Ready","",IFERROR(Y437+AB437,""))</f>
        <v/>
      </c>
      <c r="AD437" s="8">
        <f>IF(R437&lt;&gt;"Ready","",IFERROR(IF(N(Q437)&gt;0,MAX(AA437,N(P437))/Q437,""),""))</f>
        <v/>
      </c>
    </row>
    <row r="438">
      <c r="A438" s="6" t="n"/>
      <c r="B438" s="7" t="n"/>
      <c r="C438" s="7" t="n"/>
      <c r="D438" s="7" t="n"/>
      <c r="E438" s="7" t="n"/>
      <c r="F438" s="7" t="n"/>
      <c r="G438" s="7" t="n"/>
      <c r="H438" s="7" t="n"/>
      <c r="I438" s="7" t="n"/>
      <c r="J438" s="7" t="n"/>
      <c r="K438" s="7" t="n"/>
      <c r="L438" s="7" t="n"/>
      <c r="M438" s="7" t="n"/>
      <c r="N438" s="7" t="n"/>
      <c r="O438" s="7" t="n"/>
      <c r="P438" s="7" t="n"/>
      <c r="Q438" s="7" t="n"/>
      <c r="R438" s="8">
        <f>IF(COUNTA(A438:Q438)=0,"",IF(TRIM(A438&amp;"")="","Item required",IFERROR(IF(NOT(AND(COUNT(B438:C438,M438)=3,MIN(B438:C438,M438)&gt;=0,COUNT(N438:Q438)=COUNTA(N438:Q438),MIN(N438:Q438)&gt;=0)),"Enter nonnegative numbers for demand, days and stock",IF(NOT(OR(AND(D438="Entered",COUNT(E438)=1,E438&gt;=0,COUNTA(F438:G438)=0),AND(D438="Statistical",E438="",COUNT(F438:G438)=2,F438&gt;=0,G438&gt;=50,G438&lt;=99.9))),"Choose entered safety OR sigma and service (50-99.9%)",IF(NOT(OR(AND(H438="Entered",COUNT(I438)=1,I438&gt;=0,COUNTA(J438:L438)=0),AND(H438="EOQ",I438="",L438="",COUNT(J438:K438)=2,MIN(J438:K438)&gt;0),AND(H438="Review",COUNT(L438)=1,L438&gt;=0,COUNTA(I438:K438)=0))),"Choose one quantity basis; EOQ costs must be positive",IF(IF(H438="EOQ",IF(B438=0,TRUE,SQRT(2*(B438*365)*J438/K438)&gt;0),TRUE),"Ready","Calculated EOQ outside numeric range; rescale")))),"Check inputs / numeric range")))</f>
        <v/>
      </c>
      <c r="S438" s="8">
        <f>IF(R438&lt;&gt;"Ready","",IFERROR(IF(D438="Statistical",IF(G438=50,0,MAX(0,_xlfn.NORM.S.INV(G438/100))),""),""))</f>
        <v/>
      </c>
      <c r="T438" s="8">
        <f>IF(R438&lt;&gt;"Ready","",IFERROR(IF(D438="Entered",E438,S438*F438*SQRT(C438)),""))</f>
        <v/>
      </c>
      <c r="U438" s="8">
        <f>IF(R438&lt;&gt;"Ready","",IFERROR(B438*365,""))</f>
        <v/>
      </c>
      <c r="V438" s="8">
        <f>IF(R438&lt;&gt;"Ready","",IFERROR(IF(H438="Entered",I438,IF(H438="Review",B438*L438,IF(U438=0,0,SQRT(2*U438*J438/K438)))),""))</f>
        <v/>
      </c>
      <c r="W438" s="8">
        <f>IF(R438&lt;&gt;"Ready","",IFERROR(B438*C438+T438,""))</f>
        <v/>
      </c>
      <c r="X438" s="8">
        <f>IF(R438&lt;&gt;"Ready","",IFERROR(W438+V438,""))</f>
        <v/>
      </c>
      <c r="Y438" s="8">
        <f>IF(R438&lt;&gt;"Ready","",IFERROR(M438+N(N438)-N(O438),""))</f>
        <v/>
      </c>
      <c r="Z438" s="8">
        <f>IF(R438&lt;&gt;"Ready","",IFERROR(IF(OR(Y438&lt;=W438,Y438-W438&lt;=MIN(8.881784197001252E-16*MAX(ABS(Y438),ABS(W438)),1E-9)),"Yes","No"),""))</f>
        <v/>
      </c>
      <c r="AA438" s="8">
        <f>IF(R438&lt;&gt;"Ready","",IFERROR(IF(AND(Z438="Yes",NOT(OR(X438&lt;=Y438,X438-Y438&lt;=MIN(8.881784197001252E-16*MAX(ABS(X438),ABS(Y438)),1E-9)))),MAX(0,X438-Y438),0),""))</f>
        <v/>
      </c>
      <c r="AB438" s="8">
        <f>IF(R438&lt;&gt;"Ready","",IFERROR(IF(AA438&gt;0,IF(N(Q438)&gt;0,IF(ABS(AD438-ROUND(AD438,0))&lt;=MIN(8.881784197001252E-16*AD438,1E-9),ROUND(AD438,0),ROUNDUP(AD438,0))*Q438,MAX(AA438,N(P438))),0),""))</f>
        <v/>
      </c>
      <c r="AC438" s="8">
        <f>IF(R438&lt;&gt;"Ready","",IFERROR(Y438+AB438,""))</f>
        <v/>
      </c>
      <c r="AD438" s="8">
        <f>IF(R438&lt;&gt;"Ready","",IFERROR(IF(N(Q438)&gt;0,MAX(AA438,N(P438))/Q438,""),""))</f>
        <v/>
      </c>
    </row>
    <row r="439">
      <c r="A439" s="6" t="n"/>
      <c r="B439" s="7" t="n"/>
      <c r="C439" s="7" t="n"/>
      <c r="D439" s="7" t="n"/>
      <c r="E439" s="7" t="n"/>
      <c r="F439" s="7" t="n"/>
      <c r="G439" s="7" t="n"/>
      <c r="H439" s="7" t="n"/>
      <c r="I439" s="7" t="n"/>
      <c r="J439" s="7" t="n"/>
      <c r="K439" s="7" t="n"/>
      <c r="L439" s="7" t="n"/>
      <c r="M439" s="7" t="n"/>
      <c r="N439" s="7" t="n"/>
      <c r="O439" s="7" t="n"/>
      <c r="P439" s="7" t="n"/>
      <c r="Q439" s="7" t="n"/>
      <c r="R439" s="8">
        <f>IF(COUNTA(A439:Q439)=0,"",IF(TRIM(A439&amp;"")="","Item required",IFERROR(IF(NOT(AND(COUNT(B439:C439,M439)=3,MIN(B439:C439,M439)&gt;=0,COUNT(N439:Q439)=COUNTA(N439:Q439),MIN(N439:Q439)&gt;=0)),"Enter nonnegative numbers for demand, days and stock",IF(NOT(OR(AND(D439="Entered",COUNT(E439)=1,E439&gt;=0,COUNTA(F439:G439)=0),AND(D439="Statistical",E439="",COUNT(F439:G439)=2,F439&gt;=0,G439&gt;=50,G439&lt;=99.9))),"Choose entered safety OR sigma and service (50-99.9%)",IF(NOT(OR(AND(H439="Entered",COUNT(I439)=1,I439&gt;=0,COUNTA(J439:L439)=0),AND(H439="EOQ",I439="",L439="",COUNT(J439:K439)=2,MIN(J439:K439)&gt;0),AND(H439="Review",COUNT(L439)=1,L439&gt;=0,COUNTA(I439:K439)=0))),"Choose one quantity basis; EOQ costs must be positive",IF(IF(H439="EOQ",IF(B439=0,TRUE,SQRT(2*(B439*365)*J439/K439)&gt;0),TRUE),"Ready","Calculated EOQ outside numeric range; rescale")))),"Check inputs / numeric range")))</f>
        <v/>
      </c>
      <c r="S439" s="8">
        <f>IF(R439&lt;&gt;"Ready","",IFERROR(IF(D439="Statistical",IF(G439=50,0,MAX(0,_xlfn.NORM.S.INV(G439/100))),""),""))</f>
        <v/>
      </c>
      <c r="T439" s="8">
        <f>IF(R439&lt;&gt;"Ready","",IFERROR(IF(D439="Entered",E439,S439*F439*SQRT(C439)),""))</f>
        <v/>
      </c>
      <c r="U439" s="8">
        <f>IF(R439&lt;&gt;"Ready","",IFERROR(B439*365,""))</f>
        <v/>
      </c>
      <c r="V439" s="8">
        <f>IF(R439&lt;&gt;"Ready","",IFERROR(IF(H439="Entered",I439,IF(H439="Review",B439*L439,IF(U439=0,0,SQRT(2*U439*J439/K439)))),""))</f>
        <v/>
      </c>
      <c r="W439" s="8">
        <f>IF(R439&lt;&gt;"Ready","",IFERROR(B439*C439+T439,""))</f>
        <v/>
      </c>
      <c r="X439" s="8">
        <f>IF(R439&lt;&gt;"Ready","",IFERROR(W439+V439,""))</f>
        <v/>
      </c>
      <c r="Y439" s="8">
        <f>IF(R439&lt;&gt;"Ready","",IFERROR(M439+N(N439)-N(O439),""))</f>
        <v/>
      </c>
      <c r="Z439" s="8">
        <f>IF(R439&lt;&gt;"Ready","",IFERROR(IF(OR(Y439&lt;=W439,Y439-W439&lt;=MIN(8.881784197001252E-16*MAX(ABS(Y439),ABS(W439)),1E-9)),"Yes","No"),""))</f>
        <v/>
      </c>
      <c r="AA439" s="8">
        <f>IF(R439&lt;&gt;"Ready","",IFERROR(IF(AND(Z439="Yes",NOT(OR(X439&lt;=Y439,X439-Y439&lt;=MIN(8.881784197001252E-16*MAX(ABS(X439),ABS(Y439)),1E-9)))),MAX(0,X439-Y439),0),""))</f>
        <v/>
      </c>
      <c r="AB439" s="8">
        <f>IF(R439&lt;&gt;"Ready","",IFERROR(IF(AA439&gt;0,IF(N(Q439)&gt;0,IF(ABS(AD439-ROUND(AD439,0))&lt;=MIN(8.881784197001252E-16*AD439,1E-9),ROUND(AD439,0),ROUNDUP(AD439,0))*Q439,MAX(AA439,N(P439))),0),""))</f>
        <v/>
      </c>
      <c r="AC439" s="8">
        <f>IF(R439&lt;&gt;"Ready","",IFERROR(Y439+AB439,""))</f>
        <v/>
      </c>
      <c r="AD439" s="8">
        <f>IF(R439&lt;&gt;"Ready","",IFERROR(IF(N(Q439)&gt;0,MAX(AA439,N(P439))/Q439,""),""))</f>
        <v/>
      </c>
    </row>
    <row r="440">
      <c r="A440" s="6" t="n"/>
      <c r="B440" s="7" t="n"/>
      <c r="C440" s="7" t="n"/>
      <c r="D440" s="7" t="n"/>
      <c r="E440" s="7" t="n"/>
      <c r="F440" s="7" t="n"/>
      <c r="G440" s="7" t="n"/>
      <c r="H440" s="7" t="n"/>
      <c r="I440" s="7" t="n"/>
      <c r="J440" s="7" t="n"/>
      <c r="K440" s="7" t="n"/>
      <c r="L440" s="7" t="n"/>
      <c r="M440" s="7" t="n"/>
      <c r="N440" s="7" t="n"/>
      <c r="O440" s="7" t="n"/>
      <c r="P440" s="7" t="n"/>
      <c r="Q440" s="7" t="n"/>
      <c r="R440" s="8">
        <f>IF(COUNTA(A440:Q440)=0,"",IF(TRIM(A440&amp;"")="","Item required",IFERROR(IF(NOT(AND(COUNT(B440:C440,M440)=3,MIN(B440:C440,M440)&gt;=0,COUNT(N440:Q440)=COUNTA(N440:Q440),MIN(N440:Q440)&gt;=0)),"Enter nonnegative numbers for demand, days and stock",IF(NOT(OR(AND(D440="Entered",COUNT(E440)=1,E440&gt;=0,COUNTA(F440:G440)=0),AND(D440="Statistical",E440="",COUNT(F440:G440)=2,F440&gt;=0,G440&gt;=50,G440&lt;=99.9))),"Choose entered safety OR sigma and service (50-99.9%)",IF(NOT(OR(AND(H440="Entered",COUNT(I440)=1,I440&gt;=0,COUNTA(J440:L440)=0),AND(H440="EOQ",I440="",L440="",COUNT(J440:K440)=2,MIN(J440:K440)&gt;0),AND(H440="Review",COUNT(L440)=1,L440&gt;=0,COUNTA(I440:K440)=0))),"Choose one quantity basis; EOQ costs must be positive",IF(IF(H440="EOQ",IF(B440=0,TRUE,SQRT(2*(B440*365)*J440/K440)&gt;0),TRUE),"Ready","Calculated EOQ outside numeric range; rescale")))),"Check inputs / numeric range")))</f>
        <v/>
      </c>
      <c r="S440" s="8">
        <f>IF(R440&lt;&gt;"Ready","",IFERROR(IF(D440="Statistical",IF(G440=50,0,MAX(0,_xlfn.NORM.S.INV(G440/100))),""),""))</f>
        <v/>
      </c>
      <c r="T440" s="8">
        <f>IF(R440&lt;&gt;"Ready","",IFERROR(IF(D440="Entered",E440,S440*F440*SQRT(C440)),""))</f>
        <v/>
      </c>
      <c r="U440" s="8">
        <f>IF(R440&lt;&gt;"Ready","",IFERROR(B440*365,""))</f>
        <v/>
      </c>
      <c r="V440" s="8">
        <f>IF(R440&lt;&gt;"Ready","",IFERROR(IF(H440="Entered",I440,IF(H440="Review",B440*L440,IF(U440=0,0,SQRT(2*U440*J440/K440)))),""))</f>
        <v/>
      </c>
      <c r="W440" s="8">
        <f>IF(R440&lt;&gt;"Ready","",IFERROR(B440*C440+T440,""))</f>
        <v/>
      </c>
      <c r="X440" s="8">
        <f>IF(R440&lt;&gt;"Ready","",IFERROR(W440+V440,""))</f>
        <v/>
      </c>
      <c r="Y440" s="8">
        <f>IF(R440&lt;&gt;"Ready","",IFERROR(M440+N(N440)-N(O440),""))</f>
        <v/>
      </c>
      <c r="Z440" s="8">
        <f>IF(R440&lt;&gt;"Ready","",IFERROR(IF(OR(Y440&lt;=W440,Y440-W440&lt;=MIN(8.881784197001252E-16*MAX(ABS(Y440),ABS(W440)),1E-9)),"Yes","No"),""))</f>
        <v/>
      </c>
      <c r="AA440" s="8">
        <f>IF(R440&lt;&gt;"Ready","",IFERROR(IF(AND(Z440="Yes",NOT(OR(X440&lt;=Y440,X440-Y440&lt;=MIN(8.881784197001252E-16*MAX(ABS(X440),ABS(Y440)),1E-9)))),MAX(0,X440-Y440),0),""))</f>
        <v/>
      </c>
      <c r="AB440" s="8">
        <f>IF(R440&lt;&gt;"Ready","",IFERROR(IF(AA440&gt;0,IF(N(Q440)&gt;0,IF(ABS(AD440-ROUND(AD440,0))&lt;=MIN(8.881784197001252E-16*AD440,1E-9),ROUND(AD440,0),ROUNDUP(AD440,0))*Q440,MAX(AA440,N(P440))),0),""))</f>
        <v/>
      </c>
      <c r="AC440" s="8">
        <f>IF(R440&lt;&gt;"Ready","",IFERROR(Y440+AB440,""))</f>
        <v/>
      </c>
      <c r="AD440" s="8">
        <f>IF(R440&lt;&gt;"Ready","",IFERROR(IF(N(Q440)&gt;0,MAX(AA440,N(P440))/Q440,""),""))</f>
        <v/>
      </c>
    </row>
    <row r="441">
      <c r="A441" s="6" t="n"/>
      <c r="B441" s="7" t="n"/>
      <c r="C441" s="7" t="n"/>
      <c r="D441" s="7" t="n"/>
      <c r="E441" s="7" t="n"/>
      <c r="F441" s="7" t="n"/>
      <c r="G441" s="7" t="n"/>
      <c r="H441" s="7" t="n"/>
      <c r="I441" s="7" t="n"/>
      <c r="J441" s="7" t="n"/>
      <c r="K441" s="7" t="n"/>
      <c r="L441" s="7" t="n"/>
      <c r="M441" s="7" t="n"/>
      <c r="N441" s="7" t="n"/>
      <c r="O441" s="7" t="n"/>
      <c r="P441" s="7" t="n"/>
      <c r="Q441" s="7" t="n"/>
      <c r="R441" s="8">
        <f>IF(COUNTA(A441:Q441)=0,"",IF(TRIM(A441&amp;"")="","Item required",IFERROR(IF(NOT(AND(COUNT(B441:C441,M441)=3,MIN(B441:C441,M441)&gt;=0,COUNT(N441:Q441)=COUNTA(N441:Q441),MIN(N441:Q441)&gt;=0)),"Enter nonnegative numbers for demand, days and stock",IF(NOT(OR(AND(D441="Entered",COUNT(E441)=1,E441&gt;=0,COUNTA(F441:G441)=0),AND(D441="Statistical",E441="",COUNT(F441:G441)=2,F441&gt;=0,G441&gt;=50,G441&lt;=99.9))),"Choose entered safety OR sigma and service (50-99.9%)",IF(NOT(OR(AND(H441="Entered",COUNT(I441)=1,I441&gt;=0,COUNTA(J441:L441)=0),AND(H441="EOQ",I441="",L441="",COUNT(J441:K441)=2,MIN(J441:K441)&gt;0),AND(H441="Review",COUNT(L441)=1,L441&gt;=0,COUNTA(I441:K441)=0))),"Choose one quantity basis; EOQ costs must be positive",IF(IF(H441="EOQ",IF(B441=0,TRUE,SQRT(2*(B441*365)*J441/K441)&gt;0),TRUE),"Ready","Calculated EOQ outside numeric range; rescale")))),"Check inputs / numeric range")))</f>
        <v/>
      </c>
      <c r="S441" s="8">
        <f>IF(R441&lt;&gt;"Ready","",IFERROR(IF(D441="Statistical",IF(G441=50,0,MAX(0,_xlfn.NORM.S.INV(G441/100))),""),""))</f>
        <v/>
      </c>
      <c r="T441" s="8">
        <f>IF(R441&lt;&gt;"Ready","",IFERROR(IF(D441="Entered",E441,S441*F441*SQRT(C441)),""))</f>
        <v/>
      </c>
      <c r="U441" s="8">
        <f>IF(R441&lt;&gt;"Ready","",IFERROR(B441*365,""))</f>
        <v/>
      </c>
      <c r="V441" s="8">
        <f>IF(R441&lt;&gt;"Ready","",IFERROR(IF(H441="Entered",I441,IF(H441="Review",B441*L441,IF(U441=0,0,SQRT(2*U441*J441/K441)))),""))</f>
        <v/>
      </c>
      <c r="W441" s="8">
        <f>IF(R441&lt;&gt;"Ready","",IFERROR(B441*C441+T441,""))</f>
        <v/>
      </c>
      <c r="X441" s="8">
        <f>IF(R441&lt;&gt;"Ready","",IFERROR(W441+V441,""))</f>
        <v/>
      </c>
      <c r="Y441" s="8">
        <f>IF(R441&lt;&gt;"Ready","",IFERROR(M441+N(N441)-N(O441),""))</f>
        <v/>
      </c>
      <c r="Z441" s="8">
        <f>IF(R441&lt;&gt;"Ready","",IFERROR(IF(OR(Y441&lt;=W441,Y441-W441&lt;=MIN(8.881784197001252E-16*MAX(ABS(Y441),ABS(W441)),1E-9)),"Yes","No"),""))</f>
        <v/>
      </c>
      <c r="AA441" s="8">
        <f>IF(R441&lt;&gt;"Ready","",IFERROR(IF(AND(Z441="Yes",NOT(OR(X441&lt;=Y441,X441-Y441&lt;=MIN(8.881784197001252E-16*MAX(ABS(X441),ABS(Y441)),1E-9)))),MAX(0,X441-Y441),0),""))</f>
        <v/>
      </c>
      <c r="AB441" s="8">
        <f>IF(R441&lt;&gt;"Ready","",IFERROR(IF(AA441&gt;0,IF(N(Q441)&gt;0,IF(ABS(AD441-ROUND(AD441,0))&lt;=MIN(8.881784197001252E-16*AD441,1E-9),ROUND(AD441,0),ROUNDUP(AD441,0))*Q441,MAX(AA441,N(P441))),0),""))</f>
        <v/>
      </c>
      <c r="AC441" s="8">
        <f>IF(R441&lt;&gt;"Ready","",IFERROR(Y441+AB441,""))</f>
        <v/>
      </c>
      <c r="AD441" s="8">
        <f>IF(R441&lt;&gt;"Ready","",IFERROR(IF(N(Q441)&gt;0,MAX(AA441,N(P441))/Q441,""),""))</f>
        <v/>
      </c>
    </row>
    <row r="442">
      <c r="A442" s="6" t="n"/>
      <c r="B442" s="7" t="n"/>
      <c r="C442" s="7" t="n"/>
      <c r="D442" s="7" t="n"/>
      <c r="E442" s="7" t="n"/>
      <c r="F442" s="7" t="n"/>
      <c r="G442" s="7" t="n"/>
      <c r="H442" s="7" t="n"/>
      <c r="I442" s="7" t="n"/>
      <c r="J442" s="7" t="n"/>
      <c r="K442" s="7" t="n"/>
      <c r="L442" s="7" t="n"/>
      <c r="M442" s="7" t="n"/>
      <c r="N442" s="7" t="n"/>
      <c r="O442" s="7" t="n"/>
      <c r="P442" s="7" t="n"/>
      <c r="Q442" s="7" t="n"/>
      <c r="R442" s="8">
        <f>IF(COUNTA(A442:Q442)=0,"",IF(TRIM(A442&amp;"")="","Item required",IFERROR(IF(NOT(AND(COUNT(B442:C442,M442)=3,MIN(B442:C442,M442)&gt;=0,COUNT(N442:Q442)=COUNTA(N442:Q442),MIN(N442:Q442)&gt;=0)),"Enter nonnegative numbers for demand, days and stock",IF(NOT(OR(AND(D442="Entered",COUNT(E442)=1,E442&gt;=0,COUNTA(F442:G442)=0),AND(D442="Statistical",E442="",COUNT(F442:G442)=2,F442&gt;=0,G442&gt;=50,G442&lt;=99.9))),"Choose entered safety OR sigma and service (50-99.9%)",IF(NOT(OR(AND(H442="Entered",COUNT(I442)=1,I442&gt;=0,COUNTA(J442:L442)=0),AND(H442="EOQ",I442="",L442="",COUNT(J442:K442)=2,MIN(J442:K442)&gt;0),AND(H442="Review",COUNT(L442)=1,L442&gt;=0,COUNTA(I442:K442)=0))),"Choose one quantity basis; EOQ costs must be positive",IF(IF(H442="EOQ",IF(B442=0,TRUE,SQRT(2*(B442*365)*J442/K442)&gt;0),TRUE),"Ready","Calculated EOQ outside numeric range; rescale")))),"Check inputs / numeric range")))</f>
        <v/>
      </c>
      <c r="S442" s="8">
        <f>IF(R442&lt;&gt;"Ready","",IFERROR(IF(D442="Statistical",IF(G442=50,0,MAX(0,_xlfn.NORM.S.INV(G442/100))),""),""))</f>
        <v/>
      </c>
      <c r="T442" s="8">
        <f>IF(R442&lt;&gt;"Ready","",IFERROR(IF(D442="Entered",E442,S442*F442*SQRT(C442)),""))</f>
        <v/>
      </c>
      <c r="U442" s="8">
        <f>IF(R442&lt;&gt;"Ready","",IFERROR(B442*365,""))</f>
        <v/>
      </c>
      <c r="V442" s="8">
        <f>IF(R442&lt;&gt;"Ready","",IFERROR(IF(H442="Entered",I442,IF(H442="Review",B442*L442,IF(U442=0,0,SQRT(2*U442*J442/K442)))),""))</f>
        <v/>
      </c>
      <c r="W442" s="8">
        <f>IF(R442&lt;&gt;"Ready","",IFERROR(B442*C442+T442,""))</f>
        <v/>
      </c>
      <c r="X442" s="8">
        <f>IF(R442&lt;&gt;"Ready","",IFERROR(W442+V442,""))</f>
        <v/>
      </c>
      <c r="Y442" s="8">
        <f>IF(R442&lt;&gt;"Ready","",IFERROR(M442+N(N442)-N(O442),""))</f>
        <v/>
      </c>
      <c r="Z442" s="8">
        <f>IF(R442&lt;&gt;"Ready","",IFERROR(IF(OR(Y442&lt;=W442,Y442-W442&lt;=MIN(8.881784197001252E-16*MAX(ABS(Y442),ABS(W442)),1E-9)),"Yes","No"),""))</f>
        <v/>
      </c>
      <c r="AA442" s="8">
        <f>IF(R442&lt;&gt;"Ready","",IFERROR(IF(AND(Z442="Yes",NOT(OR(X442&lt;=Y442,X442-Y442&lt;=MIN(8.881784197001252E-16*MAX(ABS(X442),ABS(Y442)),1E-9)))),MAX(0,X442-Y442),0),""))</f>
        <v/>
      </c>
      <c r="AB442" s="8">
        <f>IF(R442&lt;&gt;"Ready","",IFERROR(IF(AA442&gt;0,IF(N(Q442)&gt;0,IF(ABS(AD442-ROUND(AD442,0))&lt;=MIN(8.881784197001252E-16*AD442,1E-9),ROUND(AD442,0),ROUNDUP(AD442,0))*Q442,MAX(AA442,N(P442))),0),""))</f>
        <v/>
      </c>
      <c r="AC442" s="8">
        <f>IF(R442&lt;&gt;"Ready","",IFERROR(Y442+AB442,""))</f>
        <v/>
      </c>
      <c r="AD442" s="8">
        <f>IF(R442&lt;&gt;"Ready","",IFERROR(IF(N(Q442)&gt;0,MAX(AA442,N(P442))/Q442,""),""))</f>
        <v/>
      </c>
    </row>
    <row r="443">
      <c r="A443" s="6" t="n"/>
      <c r="B443" s="7" t="n"/>
      <c r="C443" s="7" t="n"/>
      <c r="D443" s="7" t="n"/>
      <c r="E443" s="7" t="n"/>
      <c r="F443" s="7" t="n"/>
      <c r="G443" s="7" t="n"/>
      <c r="H443" s="7" t="n"/>
      <c r="I443" s="7" t="n"/>
      <c r="J443" s="7" t="n"/>
      <c r="K443" s="7" t="n"/>
      <c r="L443" s="7" t="n"/>
      <c r="M443" s="7" t="n"/>
      <c r="N443" s="7" t="n"/>
      <c r="O443" s="7" t="n"/>
      <c r="P443" s="7" t="n"/>
      <c r="Q443" s="7" t="n"/>
      <c r="R443" s="8">
        <f>IF(COUNTA(A443:Q443)=0,"",IF(TRIM(A443&amp;"")="","Item required",IFERROR(IF(NOT(AND(COUNT(B443:C443,M443)=3,MIN(B443:C443,M443)&gt;=0,COUNT(N443:Q443)=COUNTA(N443:Q443),MIN(N443:Q443)&gt;=0)),"Enter nonnegative numbers for demand, days and stock",IF(NOT(OR(AND(D443="Entered",COUNT(E443)=1,E443&gt;=0,COUNTA(F443:G443)=0),AND(D443="Statistical",E443="",COUNT(F443:G443)=2,F443&gt;=0,G443&gt;=50,G443&lt;=99.9))),"Choose entered safety OR sigma and service (50-99.9%)",IF(NOT(OR(AND(H443="Entered",COUNT(I443)=1,I443&gt;=0,COUNTA(J443:L443)=0),AND(H443="EOQ",I443="",L443="",COUNT(J443:K443)=2,MIN(J443:K443)&gt;0),AND(H443="Review",COUNT(L443)=1,L443&gt;=0,COUNTA(I443:K443)=0))),"Choose one quantity basis; EOQ costs must be positive",IF(IF(H443="EOQ",IF(B443=0,TRUE,SQRT(2*(B443*365)*J443/K443)&gt;0),TRUE),"Ready","Calculated EOQ outside numeric range; rescale")))),"Check inputs / numeric range")))</f>
        <v/>
      </c>
      <c r="S443" s="8">
        <f>IF(R443&lt;&gt;"Ready","",IFERROR(IF(D443="Statistical",IF(G443=50,0,MAX(0,_xlfn.NORM.S.INV(G443/100))),""),""))</f>
        <v/>
      </c>
      <c r="T443" s="8">
        <f>IF(R443&lt;&gt;"Ready","",IFERROR(IF(D443="Entered",E443,S443*F443*SQRT(C443)),""))</f>
        <v/>
      </c>
      <c r="U443" s="8">
        <f>IF(R443&lt;&gt;"Ready","",IFERROR(B443*365,""))</f>
        <v/>
      </c>
      <c r="V443" s="8">
        <f>IF(R443&lt;&gt;"Ready","",IFERROR(IF(H443="Entered",I443,IF(H443="Review",B443*L443,IF(U443=0,0,SQRT(2*U443*J443/K443)))),""))</f>
        <v/>
      </c>
      <c r="W443" s="8">
        <f>IF(R443&lt;&gt;"Ready","",IFERROR(B443*C443+T443,""))</f>
        <v/>
      </c>
      <c r="X443" s="8">
        <f>IF(R443&lt;&gt;"Ready","",IFERROR(W443+V443,""))</f>
        <v/>
      </c>
      <c r="Y443" s="8">
        <f>IF(R443&lt;&gt;"Ready","",IFERROR(M443+N(N443)-N(O443),""))</f>
        <v/>
      </c>
      <c r="Z443" s="8">
        <f>IF(R443&lt;&gt;"Ready","",IFERROR(IF(OR(Y443&lt;=W443,Y443-W443&lt;=MIN(8.881784197001252E-16*MAX(ABS(Y443),ABS(W443)),1E-9)),"Yes","No"),""))</f>
        <v/>
      </c>
      <c r="AA443" s="8">
        <f>IF(R443&lt;&gt;"Ready","",IFERROR(IF(AND(Z443="Yes",NOT(OR(X443&lt;=Y443,X443-Y443&lt;=MIN(8.881784197001252E-16*MAX(ABS(X443),ABS(Y443)),1E-9)))),MAX(0,X443-Y443),0),""))</f>
        <v/>
      </c>
      <c r="AB443" s="8">
        <f>IF(R443&lt;&gt;"Ready","",IFERROR(IF(AA443&gt;0,IF(N(Q443)&gt;0,IF(ABS(AD443-ROUND(AD443,0))&lt;=MIN(8.881784197001252E-16*AD443,1E-9),ROUND(AD443,0),ROUNDUP(AD443,0))*Q443,MAX(AA443,N(P443))),0),""))</f>
        <v/>
      </c>
      <c r="AC443" s="8">
        <f>IF(R443&lt;&gt;"Ready","",IFERROR(Y443+AB443,""))</f>
        <v/>
      </c>
      <c r="AD443" s="8">
        <f>IF(R443&lt;&gt;"Ready","",IFERROR(IF(N(Q443)&gt;0,MAX(AA443,N(P443))/Q443,""),""))</f>
        <v/>
      </c>
    </row>
    <row r="444">
      <c r="A444" s="6" t="n"/>
      <c r="B444" s="7" t="n"/>
      <c r="C444" s="7" t="n"/>
      <c r="D444" s="7" t="n"/>
      <c r="E444" s="7" t="n"/>
      <c r="F444" s="7" t="n"/>
      <c r="G444" s="7" t="n"/>
      <c r="H444" s="7" t="n"/>
      <c r="I444" s="7" t="n"/>
      <c r="J444" s="7" t="n"/>
      <c r="K444" s="7" t="n"/>
      <c r="L444" s="7" t="n"/>
      <c r="M444" s="7" t="n"/>
      <c r="N444" s="7" t="n"/>
      <c r="O444" s="7" t="n"/>
      <c r="P444" s="7" t="n"/>
      <c r="Q444" s="7" t="n"/>
      <c r="R444" s="8">
        <f>IF(COUNTA(A444:Q444)=0,"",IF(TRIM(A444&amp;"")="","Item required",IFERROR(IF(NOT(AND(COUNT(B444:C444,M444)=3,MIN(B444:C444,M444)&gt;=0,COUNT(N444:Q444)=COUNTA(N444:Q444),MIN(N444:Q444)&gt;=0)),"Enter nonnegative numbers for demand, days and stock",IF(NOT(OR(AND(D444="Entered",COUNT(E444)=1,E444&gt;=0,COUNTA(F444:G444)=0),AND(D444="Statistical",E444="",COUNT(F444:G444)=2,F444&gt;=0,G444&gt;=50,G444&lt;=99.9))),"Choose entered safety OR sigma and service (50-99.9%)",IF(NOT(OR(AND(H444="Entered",COUNT(I444)=1,I444&gt;=0,COUNTA(J444:L444)=0),AND(H444="EOQ",I444="",L444="",COUNT(J444:K444)=2,MIN(J444:K444)&gt;0),AND(H444="Review",COUNT(L444)=1,L444&gt;=0,COUNTA(I444:K444)=0))),"Choose one quantity basis; EOQ costs must be positive",IF(IF(H444="EOQ",IF(B444=0,TRUE,SQRT(2*(B444*365)*J444/K444)&gt;0),TRUE),"Ready","Calculated EOQ outside numeric range; rescale")))),"Check inputs / numeric range")))</f>
        <v/>
      </c>
      <c r="S444" s="8">
        <f>IF(R444&lt;&gt;"Ready","",IFERROR(IF(D444="Statistical",IF(G444=50,0,MAX(0,_xlfn.NORM.S.INV(G444/100))),""),""))</f>
        <v/>
      </c>
      <c r="T444" s="8">
        <f>IF(R444&lt;&gt;"Ready","",IFERROR(IF(D444="Entered",E444,S444*F444*SQRT(C444)),""))</f>
        <v/>
      </c>
      <c r="U444" s="8">
        <f>IF(R444&lt;&gt;"Ready","",IFERROR(B444*365,""))</f>
        <v/>
      </c>
      <c r="V444" s="8">
        <f>IF(R444&lt;&gt;"Ready","",IFERROR(IF(H444="Entered",I444,IF(H444="Review",B444*L444,IF(U444=0,0,SQRT(2*U444*J444/K444)))),""))</f>
        <v/>
      </c>
      <c r="W444" s="8">
        <f>IF(R444&lt;&gt;"Ready","",IFERROR(B444*C444+T444,""))</f>
        <v/>
      </c>
      <c r="X444" s="8">
        <f>IF(R444&lt;&gt;"Ready","",IFERROR(W444+V444,""))</f>
        <v/>
      </c>
      <c r="Y444" s="8">
        <f>IF(R444&lt;&gt;"Ready","",IFERROR(M444+N(N444)-N(O444),""))</f>
        <v/>
      </c>
      <c r="Z444" s="8">
        <f>IF(R444&lt;&gt;"Ready","",IFERROR(IF(OR(Y444&lt;=W444,Y444-W444&lt;=MIN(8.881784197001252E-16*MAX(ABS(Y444),ABS(W444)),1E-9)),"Yes","No"),""))</f>
        <v/>
      </c>
      <c r="AA444" s="8">
        <f>IF(R444&lt;&gt;"Ready","",IFERROR(IF(AND(Z444="Yes",NOT(OR(X444&lt;=Y444,X444-Y444&lt;=MIN(8.881784197001252E-16*MAX(ABS(X444),ABS(Y444)),1E-9)))),MAX(0,X444-Y444),0),""))</f>
        <v/>
      </c>
      <c r="AB444" s="8">
        <f>IF(R444&lt;&gt;"Ready","",IFERROR(IF(AA444&gt;0,IF(N(Q444)&gt;0,IF(ABS(AD444-ROUND(AD444,0))&lt;=MIN(8.881784197001252E-16*AD444,1E-9),ROUND(AD444,0),ROUNDUP(AD444,0))*Q444,MAX(AA444,N(P444))),0),""))</f>
        <v/>
      </c>
      <c r="AC444" s="8">
        <f>IF(R444&lt;&gt;"Ready","",IFERROR(Y444+AB444,""))</f>
        <v/>
      </c>
      <c r="AD444" s="8">
        <f>IF(R444&lt;&gt;"Ready","",IFERROR(IF(N(Q444)&gt;0,MAX(AA444,N(P444))/Q444,""),""))</f>
        <v/>
      </c>
    </row>
    <row r="445">
      <c r="A445" s="6" t="n"/>
      <c r="B445" s="7" t="n"/>
      <c r="C445" s="7" t="n"/>
      <c r="D445" s="7" t="n"/>
      <c r="E445" s="7" t="n"/>
      <c r="F445" s="7" t="n"/>
      <c r="G445" s="7" t="n"/>
      <c r="H445" s="7" t="n"/>
      <c r="I445" s="7" t="n"/>
      <c r="J445" s="7" t="n"/>
      <c r="K445" s="7" t="n"/>
      <c r="L445" s="7" t="n"/>
      <c r="M445" s="7" t="n"/>
      <c r="N445" s="7" t="n"/>
      <c r="O445" s="7" t="n"/>
      <c r="P445" s="7" t="n"/>
      <c r="Q445" s="7" t="n"/>
      <c r="R445" s="8">
        <f>IF(COUNTA(A445:Q445)=0,"",IF(TRIM(A445&amp;"")="","Item required",IFERROR(IF(NOT(AND(COUNT(B445:C445,M445)=3,MIN(B445:C445,M445)&gt;=0,COUNT(N445:Q445)=COUNTA(N445:Q445),MIN(N445:Q445)&gt;=0)),"Enter nonnegative numbers for demand, days and stock",IF(NOT(OR(AND(D445="Entered",COUNT(E445)=1,E445&gt;=0,COUNTA(F445:G445)=0),AND(D445="Statistical",E445="",COUNT(F445:G445)=2,F445&gt;=0,G445&gt;=50,G445&lt;=99.9))),"Choose entered safety OR sigma and service (50-99.9%)",IF(NOT(OR(AND(H445="Entered",COUNT(I445)=1,I445&gt;=0,COUNTA(J445:L445)=0),AND(H445="EOQ",I445="",L445="",COUNT(J445:K445)=2,MIN(J445:K445)&gt;0),AND(H445="Review",COUNT(L445)=1,L445&gt;=0,COUNTA(I445:K445)=0))),"Choose one quantity basis; EOQ costs must be positive",IF(IF(H445="EOQ",IF(B445=0,TRUE,SQRT(2*(B445*365)*J445/K445)&gt;0),TRUE),"Ready","Calculated EOQ outside numeric range; rescale")))),"Check inputs / numeric range")))</f>
        <v/>
      </c>
      <c r="S445" s="8">
        <f>IF(R445&lt;&gt;"Ready","",IFERROR(IF(D445="Statistical",IF(G445=50,0,MAX(0,_xlfn.NORM.S.INV(G445/100))),""),""))</f>
        <v/>
      </c>
      <c r="T445" s="8">
        <f>IF(R445&lt;&gt;"Ready","",IFERROR(IF(D445="Entered",E445,S445*F445*SQRT(C445)),""))</f>
        <v/>
      </c>
      <c r="U445" s="8">
        <f>IF(R445&lt;&gt;"Ready","",IFERROR(B445*365,""))</f>
        <v/>
      </c>
      <c r="V445" s="8">
        <f>IF(R445&lt;&gt;"Ready","",IFERROR(IF(H445="Entered",I445,IF(H445="Review",B445*L445,IF(U445=0,0,SQRT(2*U445*J445/K445)))),""))</f>
        <v/>
      </c>
      <c r="W445" s="8">
        <f>IF(R445&lt;&gt;"Ready","",IFERROR(B445*C445+T445,""))</f>
        <v/>
      </c>
      <c r="X445" s="8">
        <f>IF(R445&lt;&gt;"Ready","",IFERROR(W445+V445,""))</f>
        <v/>
      </c>
      <c r="Y445" s="8">
        <f>IF(R445&lt;&gt;"Ready","",IFERROR(M445+N(N445)-N(O445),""))</f>
        <v/>
      </c>
      <c r="Z445" s="8">
        <f>IF(R445&lt;&gt;"Ready","",IFERROR(IF(OR(Y445&lt;=W445,Y445-W445&lt;=MIN(8.881784197001252E-16*MAX(ABS(Y445),ABS(W445)),1E-9)),"Yes","No"),""))</f>
        <v/>
      </c>
      <c r="AA445" s="8">
        <f>IF(R445&lt;&gt;"Ready","",IFERROR(IF(AND(Z445="Yes",NOT(OR(X445&lt;=Y445,X445-Y445&lt;=MIN(8.881784197001252E-16*MAX(ABS(X445),ABS(Y445)),1E-9)))),MAX(0,X445-Y445),0),""))</f>
        <v/>
      </c>
      <c r="AB445" s="8">
        <f>IF(R445&lt;&gt;"Ready","",IFERROR(IF(AA445&gt;0,IF(N(Q445)&gt;0,IF(ABS(AD445-ROUND(AD445,0))&lt;=MIN(8.881784197001252E-16*AD445,1E-9),ROUND(AD445,0),ROUNDUP(AD445,0))*Q445,MAX(AA445,N(P445))),0),""))</f>
        <v/>
      </c>
      <c r="AC445" s="8">
        <f>IF(R445&lt;&gt;"Ready","",IFERROR(Y445+AB445,""))</f>
        <v/>
      </c>
      <c r="AD445" s="8">
        <f>IF(R445&lt;&gt;"Ready","",IFERROR(IF(N(Q445)&gt;0,MAX(AA445,N(P445))/Q445,""),""))</f>
        <v/>
      </c>
    </row>
    <row r="446">
      <c r="A446" s="6" t="n"/>
      <c r="B446" s="7" t="n"/>
      <c r="C446" s="7" t="n"/>
      <c r="D446" s="7" t="n"/>
      <c r="E446" s="7" t="n"/>
      <c r="F446" s="7" t="n"/>
      <c r="G446" s="7" t="n"/>
      <c r="H446" s="7" t="n"/>
      <c r="I446" s="7" t="n"/>
      <c r="J446" s="7" t="n"/>
      <c r="K446" s="7" t="n"/>
      <c r="L446" s="7" t="n"/>
      <c r="M446" s="7" t="n"/>
      <c r="N446" s="7" t="n"/>
      <c r="O446" s="7" t="n"/>
      <c r="P446" s="7" t="n"/>
      <c r="Q446" s="7" t="n"/>
      <c r="R446" s="8">
        <f>IF(COUNTA(A446:Q446)=0,"",IF(TRIM(A446&amp;"")="","Item required",IFERROR(IF(NOT(AND(COUNT(B446:C446,M446)=3,MIN(B446:C446,M446)&gt;=0,COUNT(N446:Q446)=COUNTA(N446:Q446),MIN(N446:Q446)&gt;=0)),"Enter nonnegative numbers for demand, days and stock",IF(NOT(OR(AND(D446="Entered",COUNT(E446)=1,E446&gt;=0,COUNTA(F446:G446)=0),AND(D446="Statistical",E446="",COUNT(F446:G446)=2,F446&gt;=0,G446&gt;=50,G446&lt;=99.9))),"Choose entered safety OR sigma and service (50-99.9%)",IF(NOT(OR(AND(H446="Entered",COUNT(I446)=1,I446&gt;=0,COUNTA(J446:L446)=0),AND(H446="EOQ",I446="",L446="",COUNT(J446:K446)=2,MIN(J446:K446)&gt;0),AND(H446="Review",COUNT(L446)=1,L446&gt;=0,COUNTA(I446:K446)=0))),"Choose one quantity basis; EOQ costs must be positive",IF(IF(H446="EOQ",IF(B446=0,TRUE,SQRT(2*(B446*365)*J446/K446)&gt;0),TRUE),"Ready","Calculated EOQ outside numeric range; rescale")))),"Check inputs / numeric range")))</f>
        <v/>
      </c>
      <c r="S446" s="8">
        <f>IF(R446&lt;&gt;"Ready","",IFERROR(IF(D446="Statistical",IF(G446=50,0,MAX(0,_xlfn.NORM.S.INV(G446/100))),""),""))</f>
        <v/>
      </c>
      <c r="T446" s="8">
        <f>IF(R446&lt;&gt;"Ready","",IFERROR(IF(D446="Entered",E446,S446*F446*SQRT(C446)),""))</f>
        <v/>
      </c>
      <c r="U446" s="8">
        <f>IF(R446&lt;&gt;"Ready","",IFERROR(B446*365,""))</f>
        <v/>
      </c>
      <c r="V446" s="8">
        <f>IF(R446&lt;&gt;"Ready","",IFERROR(IF(H446="Entered",I446,IF(H446="Review",B446*L446,IF(U446=0,0,SQRT(2*U446*J446/K446)))),""))</f>
        <v/>
      </c>
      <c r="W446" s="8">
        <f>IF(R446&lt;&gt;"Ready","",IFERROR(B446*C446+T446,""))</f>
        <v/>
      </c>
      <c r="X446" s="8">
        <f>IF(R446&lt;&gt;"Ready","",IFERROR(W446+V446,""))</f>
        <v/>
      </c>
      <c r="Y446" s="8">
        <f>IF(R446&lt;&gt;"Ready","",IFERROR(M446+N(N446)-N(O446),""))</f>
        <v/>
      </c>
      <c r="Z446" s="8">
        <f>IF(R446&lt;&gt;"Ready","",IFERROR(IF(OR(Y446&lt;=W446,Y446-W446&lt;=MIN(8.881784197001252E-16*MAX(ABS(Y446),ABS(W446)),1E-9)),"Yes","No"),""))</f>
        <v/>
      </c>
      <c r="AA446" s="8">
        <f>IF(R446&lt;&gt;"Ready","",IFERROR(IF(AND(Z446="Yes",NOT(OR(X446&lt;=Y446,X446-Y446&lt;=MIN(8.881784197001252E-16*MAX(ABS(X446),ABS(Y446)),1E-9)))),MAX(0,X446-Y446),0),""))</f>
        <v/>
      </c>
      <c r="AB446" s="8">
        <f>IF(R446&lt;&gt;"Ready","",IFERROR(IF(AA446&gt;0,IF(N(Q446)&gt;0,IF(ABS(AD446-ROUND(AD446,0))&lt;=MIN(8.881784197001252E-16*AD446,1E-9),ROUND(AD446,0),ROUNDUP(AD446,0))*Q446,MAX(AA446,N(P446))),0),""))</f>
        <v/>
      </c>
      <c r="AC446" s="8">
        <f>IF(R446&lt;&gt;"Ready","",IFERROR(Y446+AB446,""))</f>
        <v/>
      </c>
      <c r="AD446" s="8">
        <f>IF(R446&lt;&gt;"Ready","",IFERROR(IF(N(Q446)&gt;0,MAX(AA446,N(P446))/Q446,""),""))</f>
        <v/>
      </c>
    </row>
    <row r="447">
      <c r="A447" s="6" t="n"/>
      <c r="B447" s="7" t="n"/>
      <c r="C447" s="7" t="n"/>
      <c r="D447" s="7" t="n"/>
      <c r="E447" s="7" t="n"/>
      <c r="F447" s="7" t="n"/>
      <c r="G447" s="7" t="n"/>
      <c r="H447" s="7" t="n"/>
      <c r="I447" s="7" t="n"/>
      <c r="J447" s="7" t="n"/>
      <c r="K447" s="7" t="n"/>
      <c r="L447" s="7" t="n"/>
      <c r="M447" s="7" t="n"/>
      <c r="N447" s="7" t="n"/>
      <c r="O447" s="7" t="n"/>
      <c r="P447" s="7" t="n"/>
      <c r="Q447" s="7" t="n"/>
      <c r="R447" s="8">
        <f>IF(COUNTA(A447:Q447)=0,"",IF(TRIM(A447&amp;"")="","Item required",IFERROR(IF(NOT(AND(COUNT(B447:C447,M447)=3,MIN(B447:C447,M447)&gt;=0,COUNT(N447:Q447)=COUNTA(N447:Q447),MIN(N447:Q447)&gt;=0)),"Enter nonnegative numbers for demand, days and stock",IF(NOT(OR(AND(D447="Entered",COUNT(E447)=1,E447&gt;=0,COUNTA(F447:G447)=0),AND(D447="Statistical",E447="",COUNT(F447:G447)=2,F447&gt;=0,G447&gt;=50,G447&lt;=99.9))),"Choose entered safety OR sigma and service (50-99.9%)",IF(NOT(OR(AND(H447="Entered",COUNT(I447)=1,I447&gt;=0,COUNTA(J447:L447)=0),AND(H447="EOQ",I447="",L447="",COUNT(J447:K447)=2,MIN(J447:K447)&gt;0),AND(H447="Review",COUNT(L447)=1,L447&gt;=0,COUNTA(I447:K447)=0))),"Choose one quantity basis; EOQ costs must be positive",IF(IF(H447="EOQ",IF(B447=0,TRUE,SQRT(2*(B447*365)*J447/K447)&gt;0),TRUE),"Ready","Calculated EOQ outside numeric range; rescale")))),"Check inputs / numeric range")))</f>
        <v/>
      </c>
      <c r="S447" s="8">
        <f>IF(R447&lt;&gt;"Ready","",IFERROR(IF(D447="Statistical",IF(G447=50,0,MAX(0,_xlfn.NORM.S.INV(G447/100))),""),""))</f>
        <v/>
      </c>
      <c r="T447" s="8">
        <f>IF(R447&lt;&gt;"Ready","",IFERROR(IF(D447="Entered",E447,S447*F447*SQRT(C447)),""))</f>
        <v/>
      </c>
      <c r="U447" s="8">
        <f>IF(R447&lt;&gt;"Ready","",IFERROR(B447*365,""))</f>
        <v/>
      </c>
      <c r="V447" s="8">
        <f>IF(R447&lt;&gt;"Ready","",IFERROR(IF(H447="Entered",I447,IF(H447="Review",B447*L447,IF(U447=0,0,SQRT(2*U447*J447/K447)))),""))</f>
        <v/>
      </c>
      <c r="W447" s="8">
        <f>IF(R447&lt;&gt;"Ready","",IFERROR(B447*C447+T447,""))</f>
        <v/>
      </c>
      <c r="X447" s="8">
        <f>IF(R447&lt;&gt;"Ready","",IFERROR(W447+V447,""))</f>
        <v/>
      </c>
      <c r="Y447" s="8">
        <f>IF(R447&lt;&gt;"Ready","",IFERROR(M447+N(N447)-N(O447),""))</f>
        <v/>
      </c>
      <c r="Z447" s="8">
        <f>IF(R447&lt;&gt;"Ready","",IFERROR(IF(OR(Y447&lt;=W447,Y447-W447&lt;=MIN(8.881784197001252E-16*MAX(ABS(Y447),ABS(W447)),1E-9)),"Yes","No"),""))</f>
        <v/>
      </c>
      <c r="AA447" s="8">
        <f>IF(R447&lt;&gt;"Ready","",IFERROR(IF(AND(Z447="Yes",NOT(OR(X447&lt;=Y447,X447-Y447&lt;=MIN(8.881784197001252E-16*MAX(ABS(X447),ABS(Y447)),1E-9)))),MAX(0,X447-Y447),0),""))</f>
        <v/>
      </c>
      <c r="AB447" s="8">
        <f>IF(R447&lt;&gt;"Ready","",IFERROR(IF(AA447&gt;0,IF(N(Q447)&gt;0,IF(ABS(AD447-ROUND(AD447,0))&lt;=MIN(8.881784197001252E-16*AD447,1E-9),ROUND(AD447,0),ROUNDUP(AD447,0))*Q447,MAX(AA447,N(P447))),0),""))</f>
        <v/>
      </c>
      <c r="AC447" s="8">
        <f>IF(R447&lt;&gt;"Ready","",IFERROR(Y447+AB447,""))</f>
        <v/>
      </c>
      <c r="AD447" s="8">
        <f>IF(R447&lt;&gt;"Ready","",IFERROR(IF(N(Q447)&gt;0,MAX(AA447,N(P447))/Q447,""),""))</f>
        <v/>
      </c>
    </row>
    <row r="448">
      <c r="A448" s="6" t="n"/>
      <c r="B448" s="7" t="n"/>
      <c r="C448" s="7" t="n"/>
      <c r="D448" s="7" t="n"/>
      <c r="E448" s="7" t="n"/>
      <c r="F448" s="7" t="n"/>
      <c r="G448" s="7" t="n"/>
      <c r="H448" s="7" t="n"/>
      <c r="I448" s="7" t="n"/>
      <c r="J448" s="7" t="n"/>
      <c r="K448" s="7" t="n"/>
      <c r="L448" s="7" t="n"/>
      <c r="M448" s="7" t="n"/>
      <c r="N448" s="7" t="n"/>
      <c r="O448" s="7" t="n"/>
      <c r="P448" s="7" t="n"/>
      <c r="Q448" s="7" t="n"/>
      <c r="R448" s="8">
        <f>IF(COUNTA(A448:Q448)=0,"",IF(TRIM(A448&amp;"")="","Item required",IFERROR(IF(NOT(AND(COUNT(B448:C448,M448)=3,MIN(B448:C448,M448)&gt;=0,COUNT(N448:Q448)=COUNTA(N448:Q448),MIN(N448:Q448)&gt;=0)),"Enter nonnegative numbers for demand, days and stock",IF(NOT(OR(AND(D448="Entered",COUNT(E448)=1,E448&gt;=0,COUNTA(F448:G448)=0),AND(D448="Statistical",E448="",COUNT(F448:G448)=2,F448&gt;=0,G448&gt;=50,G448&lt;=99.9))),"Choose entered safety OR sigma and service (50-99.9%)",IF(NOT(OR(AND(H448="Entered",COUNT(I448)=1,I448&gt;=0,COUNTA(J448:L448)=0),AND(H448="EOQ",I448="",L448="",COUNT(J448:K448)=2,MIN(J448:K448)&gt;0),AND(H448="Review",COUNT(L448)=1,L448&gt;=0,COUNTA(I448:K448)=0))),"Choose one quantity basis; EOQ costs must be positive",IF(IF(H448="EOQ",IF(B448=0,TRUE,SQRT(2*(B448*365)*J448/K448)&gt;0),TRUE),"Ready","Calculated EOQ outside numeric range; rescale")))),"Check inputs / numeric range")))</f>
        <v/>
      </c>
      <c r="S448" s="8">
        <f>IF(R448&lt;&gt;"Ready","",IFERROR(IF(D448="Statistical",IF(G448=50,0,MAX(0,_xlfn.NORM.S.INV(G448/100))),""),""))</f>
        <v/>
      </c>
      <c r="T448" s="8">
        <f>IF(R448&lt;&gt;"Ready","",IFERROR(IF(D448="Entered",E448,S448*F448*SQRT(C448)),""))</f>
        <v/>
      </c>
      <c r="U448" s="8">
        <f>IF(R448&lt;&gt;"Ready","",IFERROR(B448*365,""))</f>
        <v/>
      </c>
      <c r="V448" s="8">
        <f>IF(R448&lt;&gt;"Ready","",IFERROR(IF(H448="Entered",I448,IF(H448="Review",B448*L448,IF(U448=0,0,SQRT(2*U448*J448/K448)))),""))</f>
        <v/>
      </c>
      <c r="W448" s="8">
        <f>IF(R448&lt;&gt;"Ready","",IFERROR(B448*C448+T448,""))</f>
        <v/>
      </c>
      <c r="X448" s="8">
        <f>IF(R448&lt;&gt;"Ready","",IFERROR(W448+V448,""))</f>
        <v/>
      </c>
      <c r="Y448" s="8">
        <f>IF(R448&lt;&gt;"Ready","",IFERROR(M448+N(N448)-N(O448),""))</f>
        <v/>
      </c>
      <c r="Z448" s="8">
        <f>IF(R448&lt;&gt;"Ready","",IFERROR(IF(OR(Y448&lt;=W448,Y448-W448&lt;=MIN(8.881784197001252E-16*MAX(ABS(Y448),ABS(W448)),1E-9)),"Yes","No"),""))</f>
        <v/>
      </c>
      <c r="AA448" s="8">
        <f>IF(R448&lt;&gt;"Ready","",IFERROR(IF(AND(Z448="Yes",NOT(OR(X448&lt;=Y448,X448-Y448&lt;=MIN(8.881784197001252E-16*MAX(ABS(X448),ABS(Y448)),1E-9)))),MAX(0,X448-Y448),0),""))</f>
        <v/>
      </c>
      <c r="AB448" s="8">
        <f>IF(R448&lt;&gt;"Ready","",IFERROR(IF(AA448&gt;0,IF(N(Q448)&gt;0,IF(ABS(AD448-ROUND(AD448,0))&lt;=MIN(8.881784197001252E-16*AD448,1E-9),ROUND(AD448,0),ROUNDUP(AD448,0))*Q448,MAX(AA448,N(P448))),0),""))</f>
        <v/>
      </c>
      <c r="AC448" s="8">
        <f>IF(R448&lt;&gt;"Ready","",IFERROR(Y448+AB448,""))</f>
        <v/>
      </c>
      <c r="AD448" s="8">
        <f>IF(R448&lt;&gt;"Ready","",IFERROR(IF(N(Q448)&gt;0,MAX(AA448,N(P448))/Q448,""),""))</f>
        <v/>
      </c>
    </row>
    <row r="449">
      <c r="A449" s="6" t="n"/>
      <c r="B449" s="7" t="n"/>
      <c r="C449" s="7" t="n"/>
      <c r="D449" s="7" t="n"/>
      <c r="E449" s="7" t="n"/>
      <c r="F449" s="7" t="n"/>
      <c r="G449" s="7" t="n"/>
      <c r="H449" s="7" t="n"/>
      <c r="I449" s="7" t="n"/>
      <c r="J449" s="7" t="n"/>
      <c r="K449" s="7" t="n"/>
      <c r="L449" s="7" t="n"/>
      <c r="M449" s="7" t="n"/>
      <c r="N449" s="7" t="n"/>
      <c r="O449" s="7" t="n"/>
      <c r="P449" s="7" t="n"/>
      <c r="Q449" s="7" t="n"/>
      <c r="R449" s="8">
        <f>IF(COUNTA(A449:Q449)=0,"",IF(TRIM(A449&amp;"")="","Item required",IFERROR(IF(NOT(AND(COUNT(B449:C449,M449)=3,MIN(B449:C449,M449)&gt;=0,COUNT(N449:Q449)=COUNTA(N449:Q449),MIN(N449:Q449)&gt;=0)),"Enter nonnegative numbers for demand, days and stock",IF(NOT(OR(AND(D449="Entered",COUNT(E449)=1,E449&gt;=0,COUNTA(F449:G449)=0),AND(D449="Statistical",E449="",COUNT(F449:G449)=2,F449&gt;=0,G449&gt;=50,G449&lt;=99.9))),"Choose entered safety OR sigma and service (50-99.9%)",IF(NOT(OR(AND(H449="Entered",COUNT(I449)=1,I449&gt;=0,COUNTA(J449:L449)=0),AND(H449="EOQ",I449="",L449="",COUNT(J449:K449)=2,MIN(J449:K449)&gt;0),AND(H449="Review",COUNT(L449)=1,L449&gt;=0,COUNTA(I449:K449)=0))),"Choose one quantity basis; EOQ costs must be positive",IF(IF(H449="EOQ",IF(B449=0,TRUE,SQRT(2*(B449*365)*J449/K449)&gt;0),TRUE),"Ready","Calculated EOQ outside numeric range; rescale")))),"Check inputs / numeric range")))</f>
        <v/>
      </c>
      <c r="S449" s="8">
        <f>IF(R449&lt;&gt;"Ready","",IFERROR(IF(D449="Statistical",IF(G449=50,0,MAX(0,_xlfn.NORM.S.INV(G449/100))),""),""))</f>
        <v/>
      </c>
      <c r="T449" s="8">
        <f>IF(R449&lt;&gt;"Ready","",IFERROR(IF(D449="Entered",E449,S449*F449*SQRT(C449)),""))</f>
        <v/>
      </c>
      <c r="U449" s="8">
        <f>IF(R449&lt;&gt;"Ready","",IFERROR(B449*365,""))</f>
        <v/>
      </c>
      <c r="V449" s="8">
        <f>IF(R449&lt;&gt;"Ready","",IFERROR(IF(H449="Entered",I449,IF(H449="Review",B449*L449,IF(U449=0,0,SQRT(2*U449*J449/K449)))),""))</f>
        <v/>
      </c>
      <c r="W449" s="8">
        <f>IF(R449&lt;&gt;"Ready","",IFERROR(B449*C449+T449,""))</f>
        <v/>
      </c>
      <c r="X449" s="8">
        <f>IF(R449&lt;&gt;"Ready","",IFERROR(W449+V449,""))</f>
        <v/>
      </c>
      <c r="Y449" s="8">
        <f>IF(R449&lt;&gt;"Ready","",IFERROR(M449+N(N449)-N(O449),""))</f>
        <v/>
      </c>
      <c r="Z449" s="8">
        <f>IF(R449&lt;&gt;"Ready","",IFERROR(IF(OR(Y449&lt;=W449,Y449-W449&lt;=MIN(8.881784197001252E-16*MAX(ABS(Y449),ABS(W449)),1E-9)),"Yes","No"),""))</f>
        <v/>
      </c>
      <c r="AA449" s="8">
        <f>IF(R449&lt;&gt;"Ready","",IFERROR(IF(AND(Z449="Yes",NOT(OR(X449&lt;=Y449,X449-Y449&lt;=MIN(8.881784197001252E-16*MAX(ABS(X449),ABS(Y449)),1E-9)))),MAX(0,X449-Y449),0),""))</f>
        <v/>
      </c>
      <c r="AB449" s="8">
        <f>IF(R449&lt;&gt;"Ready","",IFERROR(IF(AA449&gt;0,IF(N(Q449)&gt;0,IF(ABS(AD449-ROUND(AD449,0))&lt;=MIN(8.881784197001252E-16*AD449,1E-9),ROUND(AD449,0),ROUNDUP(AD449,0))*Q449,MAX(AA449,N(P449))),0),""))</f>
        <v/>
      </c>
      <c r="AC449" s="8">
        <f>IF(R449&lt;&gt;"Ready","",IFERROR(Y449+AB449,""))</f>
        <v/>
      </c>
      <c r="AD449" s="8">
        <f>IF(R449&lt;&gt;"Ready","",IFERROR(IF(N(Q449)&gt;0,MAX(AA449,N(P449))/Q449,""),""))</f>
        <v/>
      </c>
    </row>
    <row r="450">
      <c r="A450" s="6" t="n"/>
      <c r="B450" s="7" t="n"/>
      <c r="C450" s="7" t="n"/>
      <c r="D450" s="7" t="n"/>
      <c r="E450" s="7" t="n"/>
      <c r="F450" s="7" t="n"/>
      <c r="G450" s="7" t="n"/>
      <c r="H450" s="7" t="n"/>
      <c r="I450" s="7" t="n"/>
      <c r="J450" s="7" t="n"/>
      <c r="K450" s="7" t="n"/>
      <c r="L450" s="7" t="n"/>
      <c r="M450" s="7" t="n"/>
      <c r="N450" s="7" t="n"/>
      <c r="O450" s="7" t="n"/>
      <c r="P450" s="7" t="n"/>
      <c r="Q450" s="7" t="n"/>
      <c r="R450" s="8">
        <f>IF(COUNTA(A450:Q450)=0,"",IF(TRIM(A450&amp;"")="","Item required",IFERROR(IF(NOT(AND(COUNT(B450:C450,M450)=3,MIN(B450:C450,M450)&gt;=0,COUNT(N450:Q450)=COUNTA(N450:Q450),MIN(N450:Q450)&gt;=0)),"Enter nonnegative numbers for demand, days and stock",IF(NOT(OR(AND(D450="Entered",COUNT(E450)=1,E450&gt;=0,COUNTA(F450:G450)=0),AND(D450="Statistical",E450="",COUNT(F450:G450)=2,F450&gt;=0,G450&gt;=50,G450&lt;=99.9))),"Choose entered safety OR sigma and service (50-99.9%)",IF(NOT(OR(AND(H450="Entered",COUNT(I450)=1,I450&gt;=0,COUNTA(J450:L450)=0),AND(H450="EOQ",I450="",L450="",COUNT(J450:K450)=2,MIN(J450:K450)&gt;0),AND(H450="Review",COUNT(L450)=1,L450&gt;=0,COUNTA(I450:K450)=0))),"Choose one quantity basis; EOQ costs must be positive",IF(IF(H450="EOQ",IF(B450=0,TRUE,SQRT(2*(B450*365)*J450/K450)&gt;0),TRUE),"Ready","Calculated EOQ outside numeric range; rescale")))),"Check inputs / numeric range")))</f>
        <v/>
      </c>
      <c r="S450" s="8">
        <f>IF(R450&lt;&gt;"Ready","",IFERROR(IF(D450="Statistical",IF(G450=50,0,MAX(0,_xlfn.NORM.S.INV(G450/100))),""),""))</f>
        <v/>
      </c>
      <c r="T450" s="8">
        <f>IF(R450&lt;&gt;"Ready","",IFERROR(IF(D450="Entered",E450,S450*F450*SQRT(C450)),""))</f>
        <v/>
      </c>
      <c r="U450" s="8">
        <f>IF(R450&lt;&gt;"Ready","",IFERROR(B450*365,""))</f>
        <v/>
      </c>
      <c r="V450" s="8">
        <f>IF(R450&lt;&gt;"Ready","",IFERROR(IF(H450="Entered",I450,IF(H450="Review",B450*L450,IF(U450=0,0,SQRT(2*U450*J450/K450)))),""))</f>
        <v/>
      </c>
      <c r="W450" s="8">
        <f>IF(R450&lt;&gt;"Ready","",IFERROR(B450*C450+T450,""))</f>
        <v/>
      </c>
      <c r="X450" s="8">
        <f>IF(R450&lt;&gt;"Ready","",IFERROR(W450+V450,""))</f>
        <v/>
      </c>
      <c r="Y450" s="8">
        <f>IF(R450&lt;&gt;"Ready","",IFERROR(M450+N(N450)-N(O450),""))</f>
        <v/>
      </c>
      <c r="Z450" s="8">
        <f>IF(R450&lt;&gt;"Ready","",IFERROR(IF(OR(Y450&lt;=W450,Y450-W450&lt;=MIN(8.881784197001252E-16*MAX(ABS(Y450),ABS(W450)),1E-9)),"Yes","No"),""))</f>
        <v/>
      </c>
      <c r="AA450" s="8">
        <f>IF(R450&lt;&gt;"Ready","",IFERROR(IF(AND(Z450="Yes",NOT(OR(X450&lt;=Y450,X450-Y450&lt;=MIN(8.881784197001252E-16*MAX(ABS(X450),ABS(Y450)),1E-9)))),MAX(0,X450-Y450),0),""))</f>
        <v/>
      </c>
      <c r="AB450" s="8">
        <f>IF(R450&lt;&gt;"Ready","",IFERROR(IF(AA450&gt;0,IF(N(Q450)&gt;0,IF(ABS(AD450-ROUND(AD450,0))&lt;=MIN(8.881784197001252E-16*AD450,1E-9),ROUND(AD450,0),ROUNDUP(AD450,0))*Q450,MAX(AA450,N(P450))),0),""))</f>
        <v/>
      </c>
      <c r="AC450" s="8">
        <f>IF(R450&lt;&gt;"Ready","",IFERROR(Y450+AB450,""))</f>
        <v/>
      </c>
      <c r="AD450" s="8">
        <f>IF(R450&lt;&gt;"Ready","",IFERROR(IF(N(Q450)&gt;0,MAX(AA450,N(P450))/Q450,""),""))</f>
        <v/>
      </c>
    </row>
    <row r="451">
      <c r="A451" s="6" t="n"/>
      <c r="B451" s="7" t="n"/>
      <c r="C451" s="7" t="n"/>
      <c r="D451" s="7" t="n"/>
      <c r="E451" s="7" t="n"/>
      <c r="F451" s="7" t="n"/>
      <c r="G451" s="7" t="n"/>
      <c r="H451" s="7" t="n"/>
      <c r="I451" s="7" t="n"/>
      <c r="J451" s="7" t="n"/>
      <c r="K451" s="7" t="n"/>
      <c r="L451" s="7" t="n"/>
      <c r="M451" s="7" t="n"/>
      <c r="N451" s="7" t="n"/>
      <c r="O451" s="7" t="n"/>
      <c r="P451" s="7" t="n"/>
      <c r="Q451" s="7" t="n"/>
      <c r="R451" s="8">
        <f>IF(COUNTA(A451:Q451)=0,"",IF(TRIM(A451&amp;"")="","Item required",IFERROR(IF(NOT(AND(COUNT(B451:C451,M451)=3,MIN(B451:C451,M451)&gt;=0,COUNT(N451:Q451)=COUNTA(N451:Q451),MIN(N451:Q451)&gt;=0)),"Enter nonnegative numbers for demand, days and stock",IF(NOT(OR(AND(D451="Entered",COUNT(E451)=1,E451&gt;=0,COUNTA(F451:G451)=0),AND(D451="Statistical",E451="",COUNT(F451:G451)=2,F451&gt;=0,G451&gt;=50,G451&lt;=99.9))),"Choose entered safety OR sigma and service (50-99.9%)",IF(NOT(OR(AND(H451="Entered",COUNT(I451)=1,I451&gt;=0,COUNTA(J451:L451)=0),AND(H451="EOQ",I451="",L451="",COUNT(J451:K451)=2,MIN(J451:K451)&gt;0),AND(H451="Review",COUNT(L451)=1,L451&gt;=0,COUNTA(I451:K451)=0))),"Choose one quantity basis; EOQ costs must be positive",IF(IF(H451="EOQ",IF(B451=0,TRUE,SQRT(2*(B451*365)*J451/K451)&gt;0),TRUE),"Ready","Calculated EOQ outside numeric range; rescale")))),"Check inputs / numeric range")))</f>
        <v/>
      </c>
      <c r="S451" s="8">
        <f>IF(R451&lt;&gt;"Ready","",IFERROR(IF(D451="Statistical",IF(G451=50,0,MAX(0,_xlfn.NORM.S.INV(G451/100))),""),""))</f>
        <v/>
      </c>
      <c r="T451" s="8">
        <f>IF(R451&lt;&gt;"Ready","",IFERROR(IF(D451="Entered",E451,S451*F451*SQRT(C451)),""))</f>
        <v/>
      </c>
      <c r="U451" s="8">
        <f>IF(R451&lt;&gt;"Ready","",IFERROR(B451*365,""))</f>
        <v/>
      </c>
      <c r="V451" s="8">
        <f>IF(R451&lt;&gt;"Ready","",IFERROR(IF(H451="Entered",I451,IF(H451="Review",B451*L451,IF(U451=0,0,SQRT(2*U451*J451/K451)))),""))</f>
        <v/>
      </c>
      <c r="W451" s="8">
        <f>IF(R451&lt;&gt;"Ready","",IFERROR(B451*C451+T451,""))</f>
        <v/>
      </c>
      <c r="X451" s="8">
        <f>IF(R451&lt;&gt;"Ready","",IFERROR(W451+V451,""))</f>
        <v/>
      </c>
      <c r="Y451" s="8">
        <f>IF(R451&lt;&gt;"Ready","",IFERROR(M451+N(N451)-N(O451),""))</f>
        <v/>
      </c>
      <c r="Z451" s="8">
        <f>IF(R451&lt;&gt;"Ready","",IFERROR(IF(OR(Y451&lt;=W451,Y451-W451&lt;=MIN(8.881784197001252E-16*MAX(ABS(Y451),ABS(W451)),1E-9)),"Yes","No"),""))</f>
        <v/>
      </c>
      <c r="AA451" s="8">
        <f>IF(R451&lt;&gt;"Ready","",IFERROR(IF(AND(Z451="Yes",NOT(OR(X451&lt;=Y451,X451-Y451&lt;=MIN(8.881784197001252E-16*MAX(ABS(X451),ABS(Y451)),1E-9)))),MAX(0,X451-Y451),0),""))</f>
        <v/>
      </c>
      <c r="AB451" s="8">
        <f>IF(R451&lt;&gt;"Ready","",IFERROR(IF(AA451&gt;0,IF(N(Q451)&gt;0,IF(ABS(AD451-ROUND(AD451,0))&lt;=MIN(8.881784197001252E-16*AD451,1E-9),ROUND(AD451,0),ROUNDUP(AD451,0))*Q451,MAX(AA451,N(P451))),0),""))</f>
        <v/>
      </c>
      <c r="AC451" s="8">
        <f>IF(R451&lt;&gt;"Ready","",IFERROR(Y451+AB451,""))</f>
        <v/>
      </c>
      <c r="AD451" s="8">
        <f>IF(R451&lt;&gt;"Ready","",IFERROR(IF(N(Q451)&gt;0,MAX(AA451,N(P451))/Q451,""),""))</f>
        <v/>
      </c>
    </row>
    <row r="452">
      <c r="A452" s="6" t="n"/>
      <c r="B452" s="7" t="n"/>
      <c r="C452" s="7" t="n"/>
      <c r="D452" s="7" t="n"/>
      <c r="E452" s="7" t="n"/>
      <c r="F452" s="7" t="n"/>
      <c r="G452" s="7" t="n"/>
      <c r="H452" s="7" t="n"/>
      <c r="I452" s="7" t="n"/>
      <c r="J452" s="7" t="n"/>
      <c r="K452" s="7" t="n"/>
      <c r="L452" s="7" t="n"/>
      <c r="M452" s="7" t="n"/>
      <c r="N452" s="7" t="n"/>
      <c r="O452" s="7" t="n"/>
      <c r="P452" s="7" t="n"/>
      <c r="Q452" s="7" t="n"/>
      <c r="R452" s="8">
        <f>IF(COUNTA(A452:Q452)=0,"",IF(TRIM(A452&amp;"")="","Item required",IFERROR(IF(NOT(AND(COUNT(B452:C452,M452)=3,MIN(B452:C452,M452)&gt;=0,COUNT(N452:Q452)=COUNTA(N452:Q452),MIN(N452:Q452)&gt;=0)),"Enter nonnegative numbers for demand, days and stock",IF(NOT(OR(AND(D452="Entered",COUNT(E452)=1,E452&gt;=0,COUNTA(F452:G452)=0),AND(D452="Statistical",E452="",COUNT(F452:G452)=2,F452&gt;=0,G452&gt;=50,G452&lt;=99.9))),"Choose entered safety OR sigma and service (50-99.9%)",IF(NOT(OR(AND(H452="Entered",COUNT(I452)=1,I452&gt;=0,COUNTA(J452:L452)=0),AND(H452="EOQ",I452="",L452="",COUNT(J452:K452)=2,MIN(J452:K452)&gt;0),AND(H452="Review",COUNT(L452)=1,L452&gt;=0,COUNTA(I452:K452)=0))),"Choose one quantity basis; EOQ costs must be positive",IF(IF(H452="EOQ",IF(B452=0,TRUE,SQRT(2*(B452*365)*J452/K452)&gt;0),TRUE),"Ready","Calculated EOQ outside numeric range; rescale")))),"Check inputs / numeric range")))</f>
        <v/>
      </c>
      <c r="S452" s="8">
        <f>IF(R452&lt;&gt;"Ready","",IFERROR(IF(D452="Statistical",IF(G452=50,0,MAX(0,_xlfn.NORM.S.INV(G452/100))),""),""))</f>
        <v/>
      </c>
      <c r="T452" s="8">
        <f>IF(R452&lt;&gt;"Ready","",IFERROR(IF(D452="Entered",E452,S452*F452*SQRT(C452)),""))</f>
        <v/>
      </c>
      <c r="U452" s="8">
        <f>IF(R452&lt;&gt;"Ready","",IFERROR(B452*365,""))</f>
        <v/>
      </c>
      <c r="V452" s="8">
        <f>IF(R452&lt;&gt;"Ready","",IFERROR(IF(H452="Entered",I452,IF(H452="Review",B452*L452,IF(U452=0,0,SQRT(2*U452*J452/K452)))),""))</f>
        <v/>
      </c>
      <c r="W452" s="8">
        <f>IF(R452&lt;&gt;"Ready","",IFERROR(B452*C452+T452,""))</f>
        <v/>
      </c>
      <c r="X452" s="8">
        <f>IF(R452&lt;&gt;"Ready","",IFERROR(W452+V452,""))</f>
        <v/>
      </c>
      <c r="Y452" s="8">
        <f>IF(R452&lt;&gt;"Ready","",IFERROR(M452+N(N452)-N(O452),""))</f>
        <v/>
      </c>
      <c r="Z452" s="8">
        <f>IF(R452&lt;&gt;"Ready","",IFERROR(IF(OR(Y452&lt;=W452,Y452-W452&lt;=MIN(8.881784197001252E-16*MAX(ABS(Y452),ABS(W452)),1E-9)),"Yes","No"),""))</f>
        <v/>
      </c>
      <c r="AA452" s="8">
        <f>IF(R452&lt;&gt;"Ready","",IFERROR(IF(AND(Z452="Yes",NOT(OR(X452&lt;=Y452,X452-Y452&lt;=MIN(8.881784197001252E-16*MAX(ABS(X452),ABS(Y452)),1E-9)))),MAX(0,X452-Y452),0),""))</f>
        <v/>
      </c>
      <c r="AB452" s="8">
        <f>IF(R452&lt;&gt;"Ready","",IFERROR(IF(AA452&gt;0,IF(N(Q452)&gt;0,IF(ABS(AD452-ROUND(AD452,0))&lt;=MIN(8.881784197001252E-16*AD452,1E-9),ROUND(AD452,0),ROUNDUP(AD452,0))*Q452,MAX(AA452,N(P452))),0),""))</f>
        <v/>
      </c>
      <c r="AC452" s="8">
        <f>IF(R452&lt;&gt;"Ready","",IFERROR(Y452+AB452,""))</f>
        <v/>
      </c>
      <c r="AD452" s="8">
        <f>IF(R452&lt;&gt;"Ready","",IFERROR(IF(N(Q452)&gt;0,MAX(AA452,N(P452))/Q452,""),""))</f>
        <v/>
      </c>
    </row>
    <row r="453">
      <c r="A453" s="6" t="n"/>
      <c r="B453" s="7" t="n"/>
      <c r="C453" s="7" t="n"/>
      <c r="D453" s="7" t="n"/>
      <c r="E453" s="7" t="n"/>
      <c r="F453" s="7" t="n"/>
      <c r="G453" s="7" t="n"/>
      <c r="H453" s="7" t="n"/>
      <c r="I453" s="7" t="n"/>
      <c r="J453" s="7" t="n"/>
      <c r="K453" s="7" t="n"/>
      <c r="L453" s="7" t="n"/>
      <c r="M453" s="7" t="n"/>
      <c r="N453" s="7" t="n"/>
      <c r="O453" s="7" t="n"/>
      <c r="P453" s="7" t="n"/>
      <c r="Q453" s="7" t="n"/>
      <c r="R453" s="8">
        <f>IF(COUNTA(A453:Q453)=0,"",IF(TRIM(A453&amp;"")="","Item required",IFERROR(IF(NOT(AND(COUNT(B453:C453,M453)=3,MIN(B453:C453,M453)&gt;=0,COUNT(N453:Q453)=COUNTA(N453:Q453),MIN(N453:Q453)&gt;=0)),"Enter nonnegative numbers for demand, days and stock",IF(NOT(OR(AND(D453="Entered",COUNT(E453)=1,E453&gt;=0,COUNTA(F453:G453)=0),AND(D453="Statistical",E453="",COUNT(F453:G453)=2,F453&gt;=0,G453&gt;=50,G453&lt;=99.9))),"Choose entered safety OR sigma and service (50-99.9%)",IF(NOT(OR(AND(H453="Entered",COUNT(I453)=1,I453&gt;=0,COUNTA(J453:L453)=0),AND(H453="EOQ",I453="",L453="",COUNT(J453:K453)=2,MIN(J453:K453)&gt;0),AND(H453="Review",COUNT(L453)=1,L453&gt;=0,COUNTA(I453:K453)=0))),"Choose one quantity basis; EOQ costs must be positive",IF(IF(H453="EOQ",IF(B453=0,TRUE,SQRT(2*(B453*365)*J453/K453)&gt;0),TRUE),"Ready","Calculated EOQ outside numeric range; rescale")))),"Check inputs / numeric range")))</f>
        <v/>
      </c>
      <c r="S453" s="8">
        <f>IF(R453&lt;&gt;"Ready","",IFERROR(IF(D453="Statistical",IF(G453=50,0,MAX(0,_xlfn.NORM.S.INV(G453/100))),""),""))</f>
        <v/>
      </c>
      <c r="T453" s="8">
        <f>IF(R453&lt;&gt;"Ready","",IFERROR(IF(D453="Entered",E453,S453*F453*SQRT(C453)),""))</f>
        <v/>
      </c>
      <c r="U453" s="8">
        <f>IF(R453&lt;&gt;"Ready","",IFERROR(B453*365,""))</f>
        <v/>
      </c>
      <c r="V453" s="8">
        <f>IF(R453&lt;&gt;"Ready","",IFERROR(IF(H453="Entered",I453,IF(H453="Review",B453*L453,IF(U453=0,0,SQRT(2*U453*J453/K453)))),""))</f>
        <v/>
      </c>
      <c r="W453" s="8">
        <f>IF(R453&lt;&gt;"Ready","",IFERROR(B453*C453+T453,""))</f>
        <v/>
      </c>
      <c r="X453" s="8">
        <f>IF(R453&lt;&gt;"Ready","",IFERROR(W453+V453,""))</f>
        <v/>
      </c>
      <c r="Y453" s="8">
        <f>IF(R453&lt;&gt;"Ready","",IFERROR(M453+N(N453)-N(O453),""))</f>
        <v/>
      </c>
      <c r="Z453" s="8">
        <f>IF(R453&lt;&gt;"Ready","",IFERROR(IF(OR(Y453&lt;=W453,Y453-W453&lt;=MIN(8.881784197001252E-16*MAX(ABS(Y453),ABS(W453)),1E-9)),"Yes","No"),""))</f>
        <v/>
      </c>
      <c r="AA453" s="8">
        <f>IF(R453&lt;&gt;"Ready","",IFERROR(IF(AND(Z453="Yes",NOT(OR(X453&lt;=Y453,X453-Y453&lt;=MIN(8.881784197001252E-16*MAX(ABS(X453),ABS(Y453)),1E-9)))),MAX(0,X453-Y453),0),""))</f>
        <v/>
      </c>
      <c r="AB453" s="8">
        <f>IF(R453&lt;&gt;"Ready","",IFERROR(IF(AA453&gt;0,IF(N(Q453)&gt;0,IF(ABS(AD453-ROUND(AD453,0))&lt;=MIN(8.881784197001252E-16*AD453,1E-9),ROUND(AD453,0),ROUNDUP(AD453,0))*Q453,MAX(AA453,N(P453))),0),""))</f>
        <v/>
      </c>
      <c r="AC453" s="8">
        <f>IF(R453&lt;&gt;"Ready","",IFERROR(Y453+AB453,""))</f>
        <v/>
      </c>
      <c r="AD453" s="8">
        <f>IF(R453&lt;&gt;"Ready","",IFERROR(IF(N(Q453)&gt;0,MAX(AA453,N(P453))/Q453,""),""))</f>
        <v/>
      </c>
    </row>
    <row r="454">
      <c r="A454" s="6" t="n"/>
      <c r="B454" s="7" t="n"/>
      <c r="C454" s="7" t="n"/>
      <c r="D454" s="7" t="n"/>
      <c r="E454" s="7" t="n"/>
      <c r="F454" s="7" t="n"/>
      <c r="G454" s="7" t="n"/>
      <c r="H454" s="7" t="n"/>
      <c r="I454" s="7" t="n"/>
      <c r="J454" s="7" t="n"/>
      <c r="K454" s="7" t="n"/>
      <c r="L454" s="7" t="n"/>
      <c r="M454" s="7" t="n"/>
      <c r="N454" s="7" t="n"/>
      <c r="O454" s="7" t="n"/>
      <c r="P454" s="7" t="n"/>
      <c r="Q454" s="7" t="n"/>
      <c r="R454" s="8">
        <f>IF(COUNTA(A454:Q454)=0,"",IF(TRIM(A454&amp;"")="","Item required",IFERROR(IF(NOT(AND(COUNT(B454:C454,M454)=3,MIN(B454:C454,M454)&gt;=0,COUNT(N454:Q454)=COUNTA(N454:Q454),MIN(N454:Q454)&gt;=0)),"Enter nonnegative numbers for demand, days and stock",IF(NOT(OR(AND(D454="Entered",COUNT(E454)=1,E454&gt;=0,COUNTA(F454:G454)=0),AND(D454="Statistical",E454="",COUNT(F454:G454)=2,F454&gt;=0,G454&gt;=50,G454&lt;=99.9))),"Choose entered safety OR sigma and service (50-99.9%)",IF(NOT(OR(AND(H454="Entered",COUNT(I454)=1,I454&gt;=0,COUNTA(J454:L454)=0),AND(H454="EOQ",I454="",L454="",COUNT(J454:K454)=2,MIN(J454:K454)&gt;0),AND(H454="Review",COUNT(L454)=1,L454&gt;=0,COUNTA(I454:K454)=0))),"Choose one quantity basis; EOQ costs must be positive",IF(IF(H454="EOQ",IF(B454=0,TRUE,SQRT(2*(B454*365)*J454/K454)&gt;0),TRUE),"Ready","Calculated EOQ outside numeric range; rescale")))),"Check inputs / numeric range")))</f>
        <v/>
      </c>
      <c r="S454" s="8">
        <f>IF(R454&lt;&gt;"Ready","",IFERROR(IF(D454="Statistical",IF(G454=50,0,MAX(0,_xlfn.NORM.S.INV(G454/100))),""),""))</f>
        <v/>
      </c>
      <c r="T454" s="8">
        <f>IF(R454&lt;&gt;"Ready","",IFERROR(IF(D454="Entered",E454,S454*F454*SQRT(C454)),""))</f>
        <v/>
      </c>
      <c r="U454" s="8">
        <f>IF(R454&lt;&gt;"Ready","",IFERROR(B454*365,""))</f>
        <v/>
      </c>
      <c r="V454" s="8">
        <f>IF(R454&lt;&gt;"Ready","",IFERROR(IF(H454="Entered",I454,IF(H454="Review",B454*L454,IF(U454=0,0,SQRT(2*U454*J454/K454)))),""))</f>
        <v/>
      </c>
      <c r="W454" s="8">
        <f>IF(R454&lt;&gt;"Ready","",IFERROR(B454*C454+T454,""))</f>
        <v/>
      </c>
      <c r="X454" s="8">
        <f>IF(R454&lt;&gt;"Ready","",IFERROR(W454+V454,""))</f>
        <v/>
      </c>
      <c r="Y454" s="8">
        <f>IF(R454&lt;&gt;"Ready","",IFERROR(M454+N(N454)-N(O454),""))</f>
        <v/>
      </c>
      <c r="Z454" s="8">
        <f>IF(R454&lt;&gt;"Ready","",IFERROR(IF(OR(Y454&lt;=W454,Y454-W454&lt;=MIN(8.881784197001252E-16*MAX(ABS(Y454),ABS(W454)),1E-9)),"Yes","No"),""))</f>
        <v/>
      </c>
      <c r="AA454" s="8">
        <f>IF(R454&lt;&gt;"Ready","",IFERROR(IF(AND(Z454="Yes",NOT(OR(X454&lt;=Y454,X454-Y454&lt;=MIN(8.881784197001252E-16*MAX(ABS(X454),ABS(Y454)),1E-9)))),MAX(0,X454-Y454),0),""))</f>
        <v/>
      </c>
      <c r="AB454" s="8">
        <f>IF(R454&lt;&gt;"Ready","",IFERROR(IF(AA454&gt;0,IF(N(Q454)&gt;0,IF(ABS(AD454-ROUND(AD454,0))&lt;=MIN(8.881784197001252E-16*AD454,1E-9),ROUND(AD454,0),ROUNDUP(AD454,0))*Q454,MAX(AA454,N(P454))),0),""))</f>
        <v/>
      </c>
      <c r="AC454" s="8">
        <f>IF(R454&lt;&gt;"Ready","",IFERROR(Y454+AB454,""))</f>
        <v/>
      </c>
      <c r="AD454" s="8">
        <f>IF(R454&lt;&gt;"Ready","",IFERROR(IF(N(Q454)&gt;0,MAX(AA454,N(P454))/Q454,""),""))</f>
        <v/>
      </c>
    </row>
    <row r="455">
      <c r="A455" s="6" t="n"/>
      <c r="B455" s="7" t="n"/>
      <c r="C455" s="7" t="n"/>
      <c r="D455" s="7" t="n"/>
      <c r="E455" s="7" t="n"/>
      <c r="F455" s="7" t="n"/>
      <c r="G455" s="7" t="n"/>
      <c r="H455" s="7" t="n"/>
      <c r="I455" s="7" t="n"/>
      <c r="J455" s="7" t="n"/>
      <c r="K455" s="7" t="n"/>
      <c r="L455" s="7" t="n"/>
      <c r="M455" s="7" t="n"/>
      <c r="N455" s="7" t="n"/>
      <c r="O455" s="7" t="n"/>
      <c r="P455" s="7" t="n"/>
      <c r="Q455" s="7" t="n"/>
      <c r="R455" s="8">
        <f>IF(COUNTA(A455:Q455)=0,"",IF(TRIM(A455&amp;"")="","Item required",IFERROR(IF(NOT(AND(COUNT(B455:C455,M455)=3,MIN(B455:C455,M455)&gt;=0,COUNT(N455:Q455)=COUNTA(N455:Q455),MIN(N455:Q455)&gt;=0)),"Enter nonnegative numbers for demand, days and stock",IF(NOT(OR(AND(D455="Entered",COUNT(E455)=1,E455&gt;=0,COUNTA(F455:G455)=0),AND(D455="Statistical",E455="",COUNT(F455:G455)=2,F455&gt;=0,G455&gt;=50,G455&lt;=99.9))),"Choose entered safety OR sigma and service (50-99.9%)",IF(NOT(OR(AND(H455="Entered",COUNT(I455)=1,I455&gt;=0,COUNTA(J455:L455)=0),AND(H455="EOQ",I455="",L455="",COUNT(J455:K455)=2,MIN(J455:K455)&gt;0),AND(H455="Review",COUNT(L455)=1,L455&gt;=0,COUNTA(I455:K455)=0))),"Choose one quantity basis; EOQ costs must be positive",IF(IF(H455="EOQ",IF(B455=0,TRUE,SQRT(2*(B455*365)*J455/K455)&gt;0),TRUE),"Ready","Calculated EOQ outside numeric range; rescale")))),"Check inputs / numeric range")))</f>
        <v/>
      </c>
      <c r="S455" s="8">
        <f>IF(R455&lt;&gt;"Ready","",IFERROR(IF(D455="Statistical",IF(G455=50,0,MAX(0,_xlfn.NORM.S.INV(G455/100))),""),""))</f>
        <v/>
      </c>
      <c r="T455" s="8">
        <f>IF(R455&lt;&gt;"Ready","",IFERROR(IF(D455="Entered",E455,S455*F455*SQRT(C455)),""))</f>
        <v/>
      </c>
      <c r="U455" s="8">
        <f>IF(R455&lt;&gt;"Ready","",IFERROR(B455*365,""))</f>
        <v/>
      </c>
      <c r="V455" s="8">
        <f>IF(R455&lt;&gt;"Ready","",IFERROR(IF(H455="Entered",I455,IF(H455="Review",B455*L455,IF(U455=0,0,SQRT(2*U455*J455/K455)))),""))</f>
        <v/>
      </c>
      <c r="W455" s="8">
        <f>IF(R455&lt;&gt;"Ready","",IFERROR(B455*C455+T455,""))</f>
        <v/>
      </c>
      <c r="X455" s="8">
        <f>IF(R455&lt;&gt;"Ready","",IFERROR(W455+V455,""))</f>
        <v/>
      </c>
      <c r="Y455" s="8">
        <f>IF(R455&lt;&gt;"Ready","",IFERROR(M455+N(N455)-N(O455),""))</f>
        <v/>
      </c>
      <c r="Z455" s="8">
        <f>IF(R455&lt;&gt;"Ready","",IFERROR(IF(OR(Y455&lt;=W455,Y455-W455&lt;=MIN(8.881784197001252E-16*MAX(ABS(Y455),ABS(W455)),1E-9)),"Yes","No"),""))</f>
        <v/>
      </c>
      <c r="AA455" s="8">
        <f>IF(R455&lt;&gt;"Ready","",IFERROR(IF(AND(Z455="Yes",NOT(OR(X455&lt;=Y455,X455-Y455&lt;=MIN(8.881784197001252E-16*MAX(ABS(X455),ABS(Y455)),1E-9)))),MAX(0,X455-Y455),0),""))</f>
        <v/>
      </c>
      <c r="AB455" s="8">
        <f>IF(R455&lt;&gt;"Ready","",IFERROR(IF(AA455&gt;0,IF(N(Q455)&gt;0,IF(ABS(AD455-ROUND(AD455,0))&lt;=MIN(8.881784197001252E-16*AD455,1E-9),ROUND(AD455,0),ROUNDUP(AD455,0))*Q455,MAX(AA455,N(P455))),0),""))</f>
        <v/>
      </c>
      <c r="AC455" s="8">
        <f>IF(R455&lt;&gt;"Ready","",IFERROR(Y455+AB455,""))</f>
        <v/>
      </c>
      <c r="AD455" s="8">
        <f>IF(R455&lt;&gt;"Ready","",IFERROR(IF(N(Q455)&gt;0,MAX(AA455,N(P455))/Q455,""),""))</f>
        <v/>
      </c>
    </row>
    <row r="456">
      <c r="A456" s="6" t="n"/>
      <c r="B456" s="7" t="n"/>
      <c r="C456" s="7" t="n"/>
      <c r="D456" s="7" t="n"/>
      <c r="E456" s="7" t="n"/>
      <c r="F456" s="7" t="n"/>
      <c r="G456" s="7" t="n"/>
      <c r="H456" s="7" t="n"/>
      <c r="I456" s="7" t="n"/>
      <c r="J456" s="7" t="n"/>
      <c r="K456" s="7" t="n"/>
      <c r="L456" s="7" t="n"/>
      <c r="M456" s="7" t="n"/>
      <c r="N456" s="7" t="n"/>
      <c r="O456" s="7" t="n"/>
      <c r="P456" s="7" t="n"/>
      <c r="Q456" s="7" t="n"/>
      <c r="R456" s="8">
        <f>IF(COUNTA(A456:Q456)=0,"",IF(TRIM(A456&amp;"")="","Item required",IFERROR(IF(NOT(AND(COUNT(B456:C456,M456)=3,MIN(B456:C456,M456)&gt;=0,COUNT(N456:Q456)=COUNTA(N456:Q456),MIN(N456:Q456)&gt;=0)),"Enter nonnegative numbers for demand, days and stock",IF(NOT(OR(AND(D456="Entered",COUNT(E456)=1,E456&gt;=0,COUNTA(F456:G456)=0),AND(D456="Statistical",E456="",COUNT(F456:G456)=2,F456&gt;=0,G456&gt;=50,G456&lt;=99.9))),"Choose entered safety OR sigma and service (50-99.9%)",IF(NOT(OR(AND(H456="Entered",COUNT(I456)=1,I456&gt;=0,COUNTA(J456:L456)=0),AND(H456="EOQ",I456="",L456="",COUNT(J456:K456)=2,MIN(J456:K456)&gt;0),AND(H456="Review",COUNT(L456)=1,L456&gt;=0,COUNTA(I456:K456)=0))),"Choose one quantity basis; EOQ costs must be positive",IF(IF(H456="EOQ",IF(B456=0,TRUE,SQRT(2*(B456*365)*J456/K456)&gt;0),TRUE),"Ready","Calculated EOQ outside numeric range; rescale")))),"Check inputs / numeric range")))</f>
        <v/>
      </c>
      <c r="S456" s="8">
        <f>IF(R456&lt;&gt;"Ready","",IFERROR(IF(D456="Statistical",IF(G456=50,0,MAX(0,_xlfn.NORM.S.INV(G456/100))),""),""))</f>
        <v/>
      </c>
      <c r="T456" s="8">
        <f>IF(R456&lt;&gt;"Ready","",IFERROR(IF(D456="Entered",E456,S456*F456*SQRT(C456)),""))</f>
        <v/>
      </c>
      <c r="U456" s="8">
        <f>IF(R456&lt;&gt;"Ready","",IFERROR(B456*365,""))</f>
        <v/>
      </c>
      <c r="V456" s="8">
        <f>IF(R456&lt;&gt;"Ready","",IFERROR(IF(H456="Entered",I456,IF(H456="Review",B456*L456,IF(U456=0,0,SQRT(2*U456*J456/K456)))),""))</f>
        <v/>
      </c>
      <c r="W456" s="8">
        <f>IF(R456&lt;&gt;"Ready","",IFERROR(B456*C456+T456,""))</f>
        <v/>
      </c>
      <c r="X456" s="8">
        <f>IF(R456&lt;&gt;"Ready","",IFERROR(W456+V456,""))</f>
        <v/>
      </c>
      <c r="Y456" s="8">
        <f>IF(R456&lt;&gt;"Ready","",IFERROR(M456+N(N456)-N(O456),""))</f>
        <v/>
      </c>
      <c r="Z456" s="8">
        <f>IF(R456&lt;&gt;"Ready","",IFERROR(IF(OR(Y456&lt;=W456,Y456-W456&lt;=MIN(8.881784197001252E-16*MAX(ABS(Y456),ABS(W456)),1E-9)),"Yes","No"),""))</f>
        <v/>
      </c>
      <c r="AA456" s="8">
        <f>IF(R456&lt;&gt;"Ready","",IFERROR(IF(AND(Z456="Yes",NOT(OR(X456&lt;=Y456,X456-Y456&lt;=MIN(8.881784197001252E-16*MAX(ABS(X456),ABS(Y456)),1E-9)))),MAX(0,X456-Y456),0),""))</f>
        <v/>
      </c>
      <c r="AB456" s="8">
        <f>IF(R456&lt;&gt;"Ready","",IFERROR(IF(AA456&gt;0,IF(N(Q456)&gt;0,IF(ABS(AD456-ROUND(AD456,0))&lt;=MIN(8.881784197001252E-16*AD456,1E-9),ROUND(AD456,0),ROUNDUP(AD456,0))*Q456,MAX(AA456,N(P456))),0),""))</f>
        <v/>
      </c>
      <c r="AC456" s="8">
        <f>IF(R456&lt;&gt;"Ready","",IFERROR(Y456+AB456,""))</f>
        <v/>
      </c>
      <c r="AD456" s="8">
        <f>IF(R456&lt;&gt;"Ready","",IFERROR(IF(N(Q456)&gt;0,MAX(AA456,N(P456))/Q456,""),""))</f>
        <v/>
      </c>
    </row>
    <row r="457">
      <c r="A457" s="6" t="n"/>
      <c r="B457" s="7" t="n"/>
      <c r="C457" s="7" t="n"/>
      <c r="D457" s="7" t="n"/>
      <c r="E457" s="7" t="n"/>
      <c r="F457" s="7" t="n"/>
      <c r="G457" s="7" t="n"/>
      <c r="H457" s="7" t="n"/>
      <c r="I457" s="7" t="n"/>
      <c r="J457" s="7" t="n"/>
      <c r="K457" s="7" t="n"/>
      <c r="L457" s="7" t="n"/>
      <c r="M457" s="7" t="n"/>
      <c r="N457" s="7" t="n"/>
      <c r="O457" s="7" t="n"/>
      <c r="P457" s="7" t="n"/>
      <c r="Q457" s="7" t="n"/>
      <c r="R457" s="8">
        <f>IF(COUNTA(A457:Q457)=0,"",IF(TRIM(A457&amp;"")="","Item required",IFERROR(IF(NOT(AND(COUNT(B457:C457,M457)=3,MIN(B457:C457,M457)&gt;=0,COUNT(N457:Q457)=COUNTA(N457:Q457),MIN(N457:Q457)&gt;=0)),"Enter nonnegative numbers for demand, days and stock",IF(NOT(OR(AND(D457="Entered",COUNT(E457)=1,E457&gt;=0,COUNTA(F457:G457)=0),AND(D457="Statistical",E457="",COUNT(F457:G457)=2,F457&gt;=0,G457&gt;=50,G457&lt;=99.9))),"Choose entered safety OR sigma and service (50-99.9%)",IF(NOT(OR(AND(H457="Entered",COUNT(I457)=1,I457&gt;=0,COUNTA(J457:L457)=0),AND(H457="EOQ",I457="",L457="",COUNT(J457:K457)=2,MIN(J457:K457)&gt;0),AND(H457="Review",COUNT(L457)=1,L457&gt;=0,COUNTA(I457:K457)=0))),"Choose one quantity basis; EOQ costs must be positive",IF(IF(H457="EOQ",IF(B457=0,TRUE,SQRT(2*(B457*365)*J457/K457)&gt;0),TRUE),"Ready","Calculated EOQ outside numeric range; rescale")))),"Check inputs / numeric range")))</f>
        <v/>
      </c>
      <c r="S457" s="8">
        <f>IF(R457&lt;&gt;"Ready","",IFERROR(IF(D457="Statistical",IF(G457=50,0,MAX(0,_xlfn.NORM.S.INV(G457/100))),""),""))</f>
        <v/>
      </c>
      <c r="T457" s="8">
        <f>IF(R457&lt;&gt;"Ready","",IFERROR(IF(D457="Entered",E457,S457*F457*SQRT(C457)),""))</f>
        <v/>
      </c>
      <c r="U457" s="8">
        <f>IF(R457&lt;&gt;"Ready","",IFERROR(B457*365,""))</f>
        <v/>
      </c>
      <c r="V457" s="8">
        <f>IF(R457&lt;&gt;"Ready","",IFERROR(IF(H457="Entered",I457,IF(H457="Review",B457*L457,IF(U457=0,0,SQRT(2*U457*J457/K457)))),""))</f>
        <v/>
      </c>
      <c r="W457" s="8">
        <f>IF(R457&lt;&gt;"Ready","",IFERROR(B457*C457+T457,""))</f>
        <v/>
      </c>
      <c r="X457" s="8">
        <f>IF(R457&lt;&gt;"Ready","",IFERROR(W457+V457,""))</f>
        <v/>
      </c>
      <c r="Y457" s="8">
        <f>IF(R457&lt;&gt;"Ready","",IFERROR(M457+N(N457)-N(O457),""))</f>
        <v/>
      </c>
      <c r="Z457" s="8">
        <f>IF(R457&lt;&gt;"Ready","",IFERROR(IF(OR(Y457&lt;=W457,Y457-W457&lt;=MIN(8.881784197001252E-16*MAX(ABS(Y457),ABS(W457)),1E-9)),"Yes","No"),""))</f>
        <v/>
      </c>
      <c r="AA457" s="8">
        <f>IF(R457&lt;&gt;"Ready","",IFERROR(IF(AND(Z457="Yes",NOT(OR(X457&lt;=Y457,X457-Y457&lt;=MIN(8.881784197001252E-16*MAX(ABS(X457),ABS(Y457)),1E-9)))),MAX(0,X457-Y457),0),""))</f>
        <v/>
      </c>
      <c r="AB457" s="8">
        <f>IF(R457&lt;&gt;"Ready","",IFERROR(IF(AA457&gt;0,IF(N(Q457)&gt;0,IF(ABS(AD457-ROUND(AD457,0))&lt;=MIN(8.881784197001252E-16*AD457,1E-9),ROUND(AD457,0),ROUNDUP(AD457,0))*Q457,MAX(AA457,N(P457))),0),""))</f>
        <v/>
      </c>
      <c r="AC457" s="8">
        <f>IF(R457&lt;&gt;"Ready","",IFERROR(Y457+AB457,""))</f>
        <v/>
      </c>
      <c r="AD457" s="8">
        <f>IF(R457&lt;&gt;"Ready","",IFERROR(IF(N(Q457)&gt;0,MAX(AA457,N(P457))/Q457,""),""))</f>
        <v/>
      </c>
    </row>
    <row r="458">
      <c r="A458" s="6" t="n"/>
      <c r="B458" s="7" t="n"/>
      <c r="C458" s="7" t="n"/>
      <c r="D458" s="7" t="n"/>
      <c r="E458" s="7" t="n"/>
      <c r="F458" s="7" t="n"/>
      <c r="G458" s="7" t="n"/>
      <c r="H458" s="7" t="n"/>
      <c r="I458" s="7" t="n"/>
      <c r="J458" s="7" t="n"/>
      <c r="K458" s="7" t="n"/>
      <c r="L458" s="7" t="n"/>
      <c r="M458" s="7" t="n"/>
      <c r="N458" s="7" t="n"/>
      <c r="O458" s="7" t="n"/>
      <c r="P458" s="7" t="n"/>
      <c r="Q458" s="7" t="n"/>
      <c r="R458" s="8">
        <f>IF(COUNTA(A458:Q458)=0,"",IF(TRIM(A458&amp;"")="","Item required",IFERROR(IF(NOT(AND(COUNT(B458:C458,M458)=3,MIN(B458:C458,M458)&gt;=0,COUNT(N458:Q458)=COUNTA(N458:Q458),MIN(N458:Q458)&gt;=0)),"Enter nonnegative numbers for demand, days and stock",IF(NOT(OR(AND(D458="Entered",COUNT(E458)=1,E458&gt;=0,COUNTA(F458:G458)=0),AND(D458="Statistical",E458="",COUNT(F458:G458)=2,F458&gt;=0,G458&gt;=50,G458&lt;=99.9))),"Choose entered safety OR sigma and service (50-99.9%)",IF(NOT(OR(AND(H458="Entered",COUNT(I458)=1,I458&gt;=0,COUNTA(J458:L458)=0),AND(H458="EOQ",I458="",L458="",COUNT(J458:K458)=2,MIN(J458:K458)&gt;0),AND(H458="Review",COUNT(L458)=1,L458&gt;=0,COUNTA(I458:K458)=0))),"Choose one quantity basis; EOQ costs must be positive",IF(IF(H458="EOQ",IF(B458=0,TRUE,SQRT(2*(B458*365)*J458/K458)&gt;0),TRUE),"Ready","Calculated EOQ outside numeric range; rescale")))),"Check inputs / numeric range")))</f>
        <v/>
      </c>
      <c r="S458" s="8">
        <f>IF(R458&lt;&gt;"Ready","",IFERROR(IF(D458="Statistical",IF(G458=50,0,MAX(0,_xlfn.NORM.S.INV(G458/100))),""),""))</f>
        <v/>
      </c>
      <c r="T458" s="8">
        <f>IF(R458&lt;&gt;"Ready","",IFERROR(IF(D458="Entered",E458,S458*F458*SQRT(C458)),""))</f>
        <v/>
      </c>
      <c r="U458" s="8">
        <f>IF(R458&lt;&gt;"Ready","",IFERROR(B458*365,""))</f>
        <v/>
      </c>
      <c r="V458" s="8">
        <f>IF(R458&lt;&gt;"Ready","",IFERROR(IF(H458="Entered",I458,IF(H458="Review",B458*L458,IF(U458=0,0,SQRT(2*U458*J458/K458)))),""))</f>
        <v/>
      </c>
      <c r="W458" s="8">
        <f>IF(R458&lt;&gt;"Ready","",IFERROR(B458*C458+T458,""))</f>
        <v/>
      </c>
      <c r="X458" s="8">
        <f>IF(R458&lt;&gt;"Ready","",IFERROR(W458+V458,""))</f>
        <v/>
      </c>
      <c r="Y458" s="8">
        <f>IF(R458&lt;&gt;"Ready","",IFERROR(M458+N(N458)-N(O458),""))</f>
        <v/>
      </c>
      <c r="Z458" s="8">
        <f>IF(R458&lt;&gt;"Ready","",IFERROR(IF(OR(Y458&lt;=W458,Y458-W458&lt;=MIN(8.881784197001252E-16*MAX(ABS(Y458),ABS(W458)),1E-9)),"Yes","No"),""))</f>
        <v/>
      </c>
      <c r="AA458" s="8">
        <f>IF(R458&lt;&gt;"Ready","",IFERROR(IF(AND(Z458="Yes",NOT(OR(X458&lt;=Y458,X458-Y458&lt;=MIN(8.881784197001252E-16*MAX(ABS(X458),ABS(Y458)),1E-9)))),MAX(0,X458-Y458),0),""))</f>
        <v/>
      </c>
      <c r="AB458" s="8">
        <f>IF(R458&lt;&gt;"Ready","",IFERROR(IF(AA458&gt;0,IF(N(Q458)&gt;0,IF(ABS(AD458-ROUND(AD458,0))&lt;=MIN(8.881784197001252E-16*AD458,1E-9),ROUND(AD458,0),ROUNDUP(AD458,0))*Q458,MAX(AA458,N(P458))),0),""))</f>
        <v/>
      </c>
      <c r="AC458" s="8">
        <f>IF(R458&lt;&gt;"Ready","",IFERROR(Y458+AB458,""))</f>
        <v/>
      </c>
      <c r="AD458" s="8">
        <f>IF(R458&lt;&gt;"Ready","",IFERROR(IF(N(Q458)&gt;0,MAX(AA458,N(P458))/Q458,""),""))</f>
        <v/>
      </c>
    </row>
    <row r="459">
      <c r="A459" s="6" t="n"/>
      <c r="B459" s="7" t="n"/>
      <c r="C459" s="7" t="n"/>
      <c r="D459" s="7" t="n"/>
      <c r="E459" s="7" t="n"/>
      <c r="F459" s="7" t="n"/>
      <c r="G459" s="7" t="n"/>
      <c r="H459" s="7" t="n"/>
      <c r="I459" s="7" t="n"/>
      <c r="J459" s="7" t="n"/>
      <c r="K459" s="7" t="n"/>
      <c r="L459" s="7" t="n"/>
      <c r="M459" s="7" t="n"/>
      <c r="N459" s="7" t="n"/>
      <c r="O459" s="7" t="n"/>
      <c r="P459" s="7" t="n"/>
      <c r="Q459" s="7" t="n"/>
      <c r="R459" s="8">
        <f>IF(COUNTA(A459:Q459)=0,"",IF(TRIM(A459&amp;"")="","Item required",IFERROR(IF(NOT(AND(COUNT(B459:C459,M459)=3,MIN(B459:C459,M459)&gt;=0,COUNT(N459:Q459)=COUNTA(N459:Q459),MIN(N459:Q459)&gt;=0)),"Enter nonnegative numbers for demand, days and stock",IF(NOT(OR(AND(D459="Entered",COUNT(E459)=1,E459&gt;=0,COUNTA(F459:G459)=0),AND(D459="Statistical",E459="",COUNT(F459:G459)=2,F459&gt;=0,G459&gt;=50,G459&lt;=99.9))),"Choose entered safety OR sigma and service (50-99.9%)",IF(NOT(OR(AND(H459="Entered",COUNT(I459)=1,I459&gt;=0,COUNTA(J459:L459)=0),AND(H459="EOQ",I459="",L459="",COUNT(J459:K459)=2,MIN(J459:K459)&gt;0),AND(H459="Review",COUNT(L459)=1,L459&gt;=0,COUNTA(I459:K459)=0))),"Choose one quantity basis; EOQ costs must be positive",IF(IF(H459="EOQ",IF(B459=0,TRUE,SQRT(2*(B459*365)*J459/K459)&gt;0),TRUE),"Ready","Calculated EOQ outside numeric range; rescale")))),"Check inputs / numeric range")))</f>
        <v/>
      </c>
      <c r="S459" s="8">
        <f>IF(R459&lt;&gt;"Ready","",IFERROR(IF(D459="Statistical",IF(G459=50,0,MAX(0,_xlfn.NORM.S.INV(G459/100))),""),""))</f>
        <v/>
      </c>
      <c r="T459" s="8">
        <f>IF(R459&lt;&gt;"Ready","",IFERROR(IF(D459="Entered",E459,S459*F459*SQRT(C459)),""))</f>
        <v/>
      </c>
      <c r="U459" s="8">
        <f>IF(R459&lt;&gt;"Ready","",IFERROR(B459*365,""))</f>
        <v/>
      </c>
      <c r="V459" s="8">
        <f>IF(R459&lt;&gt;"Ready","",IFERROR(IF(H459="Entered",I459,IF(H459="Review",B459*L459,IF(U459=0,0,SQRT(2*U459*J459/K459)))),""))</f>
        <v/>
      </c>
      <c r="W459" s="8">
        <f>IF(R459&lt;&gt;"Ready","",IFERROR(B459*C459+T459,""))</f>
        <v/>
      </c>
      <c r="X459" s="8">
        <f>IF(R459&lt;&gt;"Ready","",IFERROR(W459+V459,""))</f>
        <v/>
      </c>
      <c r="Y459" s="8">
        <f>IF(R459&lt;&gt;"Ready","",IFERROR(M459+N(N459)-N(O459),""))</f>
        <v/>
      </c>
      <c r="Z459" s="8">
        <f>IF(R459&lt;&gt;"Ready","",IFERROR(IF(OR(Y459&lt;=W459,Y459-W459&lt;=MIN(8.881784197001252E-16*MAX(ABS(Y459),ABS(W459)),1E-9)),"Yes","No"),""))</f>
        <v/>
      </c>
      <c r="AA459" s="8">
        <f>IF(R459&lt;&gt;"Ready","",IFERROR(IF(AND(Z459="Yes",NOT(OR(X459&lt;=Y459,X459-Y459&lt;=MIN(8.881784197001252E-16*MAX(ABS(X459),ABS(Y459)),1E-9)))),MAX(0,X459-Y459),0),""))</f>
        <v/>
      </c>
      <c r="AB459" s="8">
        <f>IF(R459&lt;&gt;"Ready","",IFERROR(IF(AA459&gt;0,IF(N(Q459)&gt;0,IF(ABS(AD459-ROUND(AD459,0))&lt;=MIN(8.881784197001252E-16*AD459,1E-9),ROUND(AD459,0),ROUNDUP(AD459,0))*Q459,MAX(AA459,N(P459))),0),""))</f>
        <v/>
      </c>
      <c r="AC459" s="8">
        <f>IF(R459&lt;&gt;"Ready","",IFERROR(Y459+AB459,""))</f>
        <v/>
      </c>
      <c r="AD459" s="8">
        <f>IF(R459&lt;&gt;"Ready","",IFERROR(IF(N(Q459)&gt;0,MAX(AA459,N(P459))/Q459,""),""))</f>
        <v/>
      </c>
    </row>
    <row r="460">
      <c r="A460" s="6" t="n"/>
      <c r="B460" s="7" t="n"/>
      <c r="C460" s="7" t="n"/>
      <c r="D460" s="7" t="n"/>
      <c r="E460" s="7" t="n"/>
      <c r="F460" s="7" t="n"/>
      <c r="G460" s="7" t="n"/>
      <c r="H460" s="7" t="n"/>
      <c r="I460" s="7" t="n"/>
      <c r="J460" s="7" t="n"/>
      <c r="K460" s="7" t="n"/>
      <c r="L460" s="7" t="n"/>
      <c r="M460" s="7" t="n"/>
      <c r="N460" s="7" t="n"/>
      <c r="O460" s="7" t="n"/>
      <c r="P460" s="7" t="n"/>
      <c r="Q460" s="7" t="n"/>
      <c r="R460" s="8">
        <f>IF(COUNTA(A460:Q460)=0,"",IF(TRIM(A460&amp;"")="","Item required",IFERROR(IF(NOT(AND(COUNT(B460:C460,M460)=3,MIN(B460:C460,M460)&gt;=0,COUNT(N460:Q460)=COUNTA(N460:Q460),MIN(N460:Q460)&gt;=0)),"Enter nonnegative numbers for demand, days and stock",IF(NOT(OR(AND(D460="Entered",COUNT(E460)=1,E460&gt;=0,COUNTA(F460:G460)=0),AND(D460="Statistical",E460="",COUNT(F460:G460)=2,F460&gt;=0,G460&gt;=50,G460&lt;=99.9))),"Choose entered safety OR sigma and service (50-99.9%)",IF(NOT(OR(AND(H460="Entered",COUNT(I460)=1,I460&gt;=0,COUNTA(J460:L460)=0),AND(H460="EOQ",I460="",L460="",COUNT(J460:K460)=2,MIN(J460:K460)&gt;0),AND(H460="Review",COUNT(L460)=1,L460&gt;=0,COUNTA(I460:K460)=0))),"Choose one quantity basis; EOQ costs must be positive",IF(IF(H460="EOQ",IF(B460=0,TRUE,SQRT(2*(B460*365)*J460/K460)&gt;0),TRUE),"Ready","Calculated EOQ outside numeric range; rescale")))),"Check inputs / numeric range")))</f>
        <v/>
      </c>
      <c r="S460" s="8">
        <f>IF(R460&lt;&gt;"Ready","",IFERROR(IF(D460="Statistical",IF(G460=50,0,MAX(0,_xlfn.NORM.S.INV(G460/100))),""),""))</f>
        <v/>
      </c>
      <c r="T460" s="8">
        <f>IF(R460&lt;&gt;"Ready","",IFERROR(IF(D460="Entered",E460,S460*F460*SQRT(C460)),""))</f>
        <v/>
      </c>
      <c r="U460" s="8">
        <f>IF(R460&lt;&gt;"Ready","",IFERROR(B460*365,""))</f>
        <v/>
      </c>
      <c r="V460" s="8">
        <f>IF(R460&lt;&gt;"Ready","",IFERROR(IF(H460="Entered",I460,IF(H460="Review",B460*L460,IF(U460=0,0,SQRT(2*U460*J460/K460)))),""))</f>
        <v/>
      </c>
      <c r="W460" s="8">
        <f>IF(R460&lt;&gt;"Ready","",IFERROR(B460*C460+T460,""))</f>
        <v/>
      </c>
      <c r="X460" s="8">
        <f>IF(R460&lt;&gt;"Ready","",IFERROR(W460+V460,""))</f>
        <v/>
      </c>
      <c r="Y460" s="8">
        <f>IF(R460&lt;&gt;"Ready","",IFERROR(M460+N(N460)-N(O460),""))</f>
        <v/>
      </c>
      <c r="Z460" s="8">
        <f>IF(R460&lt;&gt;"Ready","",IFERROR(IF(OR(Y460&lt;=W460,Y460-W460&lt;=MIN(8.881784197001252E-16*MAX(ABS(Y460),ABS(W460)),1E-9)),"Yes","No"),""))</f>
        <v/>
      </c>
      <c r="AA460" s="8">
        <f>IF(R460&lt;&gt;"Ready","",IFERROR(IF(AND(Z460="Yes",NOT(OR(X460&lt;=Y460,X460-Y460&lt;=MIN(8.881784197001252E-16*MAX(ABS(X460),ABS(Y460)),1E-9)))),MAX(0,X460-Y460),0),""))</f>
        <v/>
      </c>
      <c r="AB460" s="8">
        <f>IF(R460&lt;&gt;"Ready","",IFERROR(IF(AA460&gt;0,IF(N(Q460)&gt;0,IF(ABS(AD460-ROUND(AD460,0))&lt;=MIN(8.881784197001252E-16*AD460,1E-9),ROUND(AD460,0),ROUNDUP(AD460,0))*Q460,MAX(AA460,N(P460))),0),""))</f>
        <v/>
      </c>
      <c r="AC460" s="8">
        <f>IF(R460&lt;&gt;"Ready","",IFERROR(Y460+AB460,""))</f>
        <v/>
      </c>
      <c r="AD460" s="8">
        <f>IF(R460&lt;&gt;"Ready","",IFERROR(IF(N(Q460)&gt;0,MAX(AA460,N(P460))/Q460,""),""))</f>
        <v/>
      </c>
    </row>
    <row r="461">
      <c r="A461" s="6" t="n"/>
      <c r="B461" s="7" t="n"/>
      <c r="C461" s="7" t="n"/>
      <c r="D461" s="7" t="n"/>
      <c r="E461" s="7" t="n"/>
      <c r="F461" s="7" t="n"/>
      <c r="G461" s="7" t="n"/>
      <c r="H461" s="7" t="n"/>
      <c r="I461" s="7" t="n"/>
      <c r="J461" s="7" t="n"/>
      <c r="K461" s="7" t="n"/>
      <c r="L461" s="7" t="n"/>
      <c r="M461" s="7" t="n"/>
      <c r="N461" s="7" t="n"/>
      <c r="O461" s="7" t="n"/>
      <c r="P461" s="7" t="n"/>
      <c r="Q461" s="7" t="n"/>
      <c r="R461" s="8">
        <f>IF(COUNTA(A461:Q461)=0,"",IF(TRIM(A461&amp;"")="","Item required",IFERROR(IF(NOT(AND(COUNT(B461:C461,M461)=3,MIN(B461:C461,M461)&gt;=0,COUNT(N461:Q461)=COUNTA(N461:Q461),MIN(N461:Q461)&gt;=0)),"Enter nonnegative numbers for demand, days and stock",IF(NOT(OR(AND(D461="Entered",COUNT(E461)=1,E461&gt;=0,COUNTA(F461:G461)=0),AND(D461="Statistical",E461="",COUNT(F461:G461)=2,F461&gt;=0,G461&gt;=50,G461&lt;=99.9))),"Choose entered safety OR sigma and service (50-99.9%)",IF(NOT(OR(AND(H461="Entered",COUNT(I461)=1,I461&gt;=0,COUNTA(J461:L461)=0),AND(H461="EOQ",I461="",L461="",COUNT(J461:K461)=2,MIN(J461:K461)&gt;0),AND(H461="Review",COUNT(L461)=1,L461&gt;=0,COUNTA(I461:K461)=0))),"Choose one quantity basis; EOQ costs must be positive",IF(IF(H461="EOQ",IF(B461=0,TRUE,SQRT(2*(B461*365)*J461/K461)&gt;0),TRUE),"Ready","Calculated EOQ outside numeric range; rescale")))),"Check inputs / numeric range")))</f>
        <v/>
      </c>
      <c r="S461" s="8">
        <f>IF(R461&lt;&gt;"Ready","",IFERROR(IF(D461="Statistical",IF(G461=50,0,MAX(0,_xlfn.NORM.S.INV(G461/100))),""),""))</f>
        <v/>
      </c>
      <c r="T461" s="8">
        <f>IF(R461&lt;&gt;"Ready","",IFERROR(IF(D461="Entered",E461,S461*F461*SQRT(C461)),""))</f>
        <v/>
      </c>
      <c r="U461" s="8">
        <f>IF(R461&lt;&gt;"Ready","",IFERROR(B461*365,""))</f>
        <v/>
      </c>
      <c r="V461" s="8">
        <f>IF(R461&lt;&gt;"Ready","",IFERROR(IF(H461="Entered",I461,IF(H461="Review",B461*L461,IF(U461=0,0,SQRT(2*U461*J461/K461)))),""))</f>
        <v/>
      </c>
      <c r="W461" s="8">
        <f>IF(R461&lt;&gt;"Ready","",IFERROR(B461*C461+T461,""))</f>
        <v/>
      </c>
      <c r="X461" s="8">
        <f>IF(R461&lt;&gt;"Ready","",IFERROR(W461+V461,""))</f>
        <v/>
      </c>
      <c r="Y461" s="8">
        <f>IF(R461&lt;&gt;"Ready","",IFERROR(M461+N(N461)-N(O461),""))</f>
        <v/>
      </c>
      <c r="Z461" s="8">
        <f>IF(R461&lt;&gt;"Ready","",IFERROR(IF(OR(Y461&lt;=W461,Y461-W461&lt;=MIN(8.881784197001252E-16*MAX(ABS(Y461),ABS(W461)),1E-9)),"Yes","No"),""))</f>
        <v/>
      </c>
      <c r="AA461" s="8">
        <f>IF(R461&lt;&gt;"Ready","",IFERROR(IF(AND(Z461="Yes",NOT(OR(X461&lt;=Y461,X461-Y461&lt;=MIN(8.881784197001252E-16*MAX(ABS(X461),ABS(Y461)),1E-9)))),MAX(0,X461-Y461),0),""))</f>
        <v/>
      </c>
      <c r="AB461" s="8">
        <f>IF(R461&lt;&gt;"Ready","",IFERROR(IF(AA461&gt;0,IF(N(Q461)&gt;0,IF(ABS(AD461-ROUND(AD461,0))&lt;=MIN(8.881784197001252E-16*AD461,1E-9),ROUND(AD461,0),ROUNDUP(AD461,0))*Q461,MAX(AA461,N(P461))),0),""))</f>
        <v/>
      </c>
      <c r="AC461" s="8">
        <f>IF(R461&lt;&gt;"Ready","",IFERROR(Y461+AB461,""))</f>
        <v/>
      </c>
      <c r="AD461" s="8">
        <f>IF(R461&lt;&gt;"Ready","",IFERROR(IF(N(Q461)&gt;0,MAX(AA461,N(P461))/Q461,""),""))</f>
        <v/>
      </c>
    </row>
    <row r="462">
      <c r="A462" s="6" t="n"/>
      <c r="B462" s="7" t="n"/>
      <c r="C462" s="7" t="n"/>
      <c r="D462" s="7" t="n"/>
      <c r="E462" s="7" t="n"/>
      <c r="F462" s="7" t="n"/>
      <c r="G462" s="7" t="n"/>
      <c r="H462" s="7" t="n"/>
      <c r="I462" s="7" t="n"/>
      <c r="J462" s="7" t="n"/>
      <c r="K462" s="7" t="n"/>
      <c r="L462" s="7" t="n"/>
      <c r="M462" s="7" t="n"/>
      <c r="N462" s="7" t="n"/>
      <c r="O462" s="7" t="n"/>
      <c r="P462" s="7" t="n"/>
      <c r="Q462" s="7" t="n"/>
      <c r="R462" s="8">
        <f>IF(COUNTA(A462:Q462)=0,"",IF(TRIM(A462&amp;"")="","Item required",IFERROR(IF(NOT(AND(COUNT(B462:C462,M462)=3,MIN(B462:C462,M462)&gt;=0,COUNT(N462:Q462)=COUNTA(N462:Q462),MIN(N462:Q462)&gt;=0)),"Enter nonnegative numbers for demand, days and stock",IF(NOT(OR(AND(D462="Entered",COUNT(E462)=1,E462&gt;=0,COUNTA(F462:G462)=0),AND(D462="Statistical",E462="",COUNT(F462:G462)=2,F462&gt;=0,G462&gt;=50,G462&lt;=99.9))),"Choose entered safety OR sigma and service (50-99.9%)",IF(NOT(OR(AND(H462="Entered",COUNT(I462)=1,I462&gt;=0,COUNTA(J462:L462)=0),AND(H462="EOQ",I462="",L462="",COUNT(J462:K462)=2,MIN(J462:K462)&gt;0),AND(H462="Review",COUNT(L462)=1,L462&gt;=0,COUNTA(I462:K462)=0))),"Choose one quantity basis; EOQ costs must be positive",IF(IF(H462="EOQ",IF(B462=0,TRUE,SQRT(2*(B462*365)*J462/K462)&gt;0),TRUE),"Ready","Calculated EOQ outside numeric range; rescale")))),"Check inputs / numeric range")))</f>
        <v/>
      </c>
      <c r="S462" s="8">
        <f>IF(R462&lt;&gt;"Ready","",IFERROR(IF(D462="Statistical",IF(G462=50,0,MAX(0,_xlfn.NORM.S.INV(G462/100))),""),""))</f>
        <v/>
      </c>
      <c r="T462" s="8">
        <f>IF(R462&lt;&gt;"Ready","",IFERROR(IF(D462="Entered",E462,S462*F462*SQRT(C462)),""))</f>
        <v/>
      </c>
      <c r="U462" s="8">
        <f>IF(R462&lt;&gt;"Ready","",IFERROR(B462*365,""))</f>
        <v/>
      </c>
      <c r="V462" s="8">
        <f>IF(R462&lt;&gt;"Ready","",IFERROR(IF(H462="Entered",I462,IF(H462="Review",B462*L462,IF(U462=0,0,SQRT(2*U462*J462/K462)))),""))</f>
        <v/>
      </c>
      <c r="W462" s="8">
        <f>IF(R462&lt;&gt;"Ready","",IFERROR(B462*C462+T462,""))</f>
        <v/>
      </c>
      <c r="X462" s="8">
        <f>IF(R462&lt;&gt;"Ready","",IFERROR(W462+V462,""))</f>
        <v/>
      </c>
      <c r="Y462" s="8">
        <f>IF(R462&lt;&gt;"Ready","",IFERROR(M462+N(N462)-N(O462),""))</f>
        <v/>
      </c>
      <c r="Z462" s="8">
        <f>IF(R462&lt;&gt;"Ready","",IFERROR(IF(OR(Y462&lt;=W462,Y462-W462&lt;=MIN(8.881784197001252E-16*MAX(ABS(Y462),ABS(W462)),1E-9)),"Yes","No"),""))</f>
        <v/>
      </c>
      <c r="AA462" s="8">
        <f>IF(R462&lt;&gt;"Ready","",IFERROR(IF(AND(Z462="Yes",NOT(OR(X462&lt;=Y462,X462-Y462&lt;=MIN(8.881784197001252E-16*MAX(ABS(X462),ABS(Y462)),1E-9)))),MAX(0,X462-Y462),0),""))</f>
        <v/>
      </c>
      <c r="AB462" s="8">
        <f>IF(R462&lt;&gt;"Ready","",IFERROR(IF(AA462&gt;0,IF(N(Q462)&gt;0,IF(ABS(AD462-ROUND(AD462,0))&lt;=MIN(8.881784197001252E-16*AD462,1E-9),ROUND(AD462,0),ROUNDUP(AD462,0))*Q462,MAX(AA462,N(P462))),0),""))</f>
        <v/>
      </c>
      <c r="AC462" s="8">
        <f>IF(R462&lt;&gt;"Ready","",IFERROR(Y462+AB462,""))</f>
        <v/>
      </c>
      <c r="AD462" s="8">
        <f>IF(R462&lt;&gt;"Ready","",IFERROR(IF(N(Q462)&gt;0,MAX(AA462,N(P462))/Q462,""),""))</f>
        <v/>
      </c>
    </row>
    <row r="463">
      <c r="A463" s="6" t="n"/>
      <c r="B463" s="7" t="n"/>
      <c r="C463" s="7" t="n"/>
      <c r="D463" s="7" t="n"/>
      <c r="E463" s="7" t="n"/>
      <c r="F463" s="7" t="n"/>
      <c r="G463" s="7" t="n"/>
      <c r="H463" s="7" t="n"/>
      <c r="I463" s="7" t="n"/>
      <c r="J463" s="7" t="n"/>
      <c r="K463" s="7" t="n"/>
      <c r="L463" s="7" t="n"/>
      <c r="M463" s="7" t="n"/>
      <c r="N463" s="7" t="n"/>
      <c r="O463" s="7" t="n"/>
      <c r="P463" s="7" t="n"/>
      <c r="Q463" s="7" t="n"/>
      <c r="R463" s="8">
        <f>IF(COUNTA(A463:Q463)=0,"",IF(TRIM(A463&amp;"")="","Item required",IFERROR(IF(NOT(AND(COUNT(B463:C463,M463)=3,MIN(B463:C463,M463)&gt;=0,COUNT(N463:Q463)=COUNTA(N463:Q463),MIN(N463:Q463)&gt;=0)),"Enter nonnegative numbers for demand, days and stock",IF(NOT(OR(AND(D463="Entered",COUNT(E463)=1,E463&gt;=0,COUNTA(F463:G463)=0),AND(D463="Statistical",E463="",COUNT(F463:G463)=2,F463&gt;=0,G463&gt;=50,G463&lt;=99.9))),"Choose entered safety OR sigma and service (50-99.9%)",IF(NOT(OR(AND(H463="Entered",COUNT(I463)=1,I463&gt;=0,COUNTA(J463:L463)=0),AND(H463="EOQ",I463="",L463="",COUNT(J463:K463)=2,MIN(J463:K463)&gt;0),AND(H463="Review",COUNT(L463)=1,L463&gt;=0,COUNTA(I463:K463)=0))),"Choose one quantity basis; EOQ costs must be positive",IF(IF(H463="EOQ",IF(B463=0,TRUE,SQRT(2*(B463*365)*J463/K463)&gt;0),TRUE),"Ready","Calculated EOQ outside numeric range; rescale")))),"Check inputs / numeric range")))</f>
        <v/>
      </c>
      <c r="S463" s="8">
        <f>IF(R463&lt;&gt;"Ready","",IFERROR(IF(D463="Statistical",IF(G463=50,0,MAX(0,_xlfn.NORM.S.INV(G463/100))),""),""))</f>
        <v/>
      </c>
      <c r="T463" s="8">
        <f>IF(R463&lt;&gt;"Ready","",IFERROR(IF(D463="Entered",E463,S463*F463*SQRT(C463)),""))</f>
        <v/>
      </c>
      <c r="U463" s="8">
        <f>IF(R463&lt;&gt;"Ready","",IFERROR(B463*365,""))</f>
        <v/>
      </c>
      <c r="V463" s="8">
        <f>IF(R463&lt;&gt;"Ready","",IFERROR(IF(H463="Entered",I463,IF(H463="Review",B463*L463,IF(U463=0,0,SQRT(2*U463*J463/K463)))),""))</f>
        <v/>
      </c>
      <c r="W463" s="8">
        <f>IF(R463&lt;&gt;"Ready","",IFERROR(B463*C463+T463,""))</f>
        <v/>
      </c>
      <c r="X463" s="8">
        <f>IF(R463&lt;&gt;"Ready","",IFERROR(W463+V463,""))</f>
        <v/>
      </c>
      <c r="Y463" s="8">
        <f>IF(R463&lt;&gt;"Ready","",IFERROR(M463+N(N463)-N(O463),""))</f>
        <v/>
      </c>
      <c r="Z463" s="8">
        <f>IF(R463&lt;&gt;"Ready","",IFERROR(IF(OR(Y463&lt;=W463,Y463-W463&lt;=MIN(8.881784197001252E-16*MAX(ABS(Y463),ABS(W463)),1E-9)),"Yes","No"),""))</f>
        <v/>
      </c>
      <c r="AA463" s="8">
        <f>IF(R463&lt;&gt;"Ready","",IFERROR(IF(AND(Z463="Yes",NOT(OR(X463&lt;=Y463,X463-Y463&lt;=MIN(8.881784197001252E-16*MAX(ABS(X463),ABS(Y463)),1E-9)))),MAX(0,X463-Y463),0),""))</f>
        <v/>
      </c>
      <c r="AB463" s="8">
        <f>IF(R463&lt;&gt;"Ready","",IFERROR(IF(AA463&gt;0,IF(N(Q463)&gt;0,IF(ABS(AD463-ROUND(AD463,0))&lt;=MIN(8.881784197001252E-16*AD463,1E-9),ROUND(AD463,0),ROUNDUP(AD463,0))*Q463,MAX(AA463,N(P463))),0),""))</f>
        <v/>
      </c>
      <c r="AC463" s="8">
        <f>IF(R463&lt;&gt;"Ready","",IFERROR(Y463+AB463,""))</f>
        <v/>
      </c>
      <c r="AD463" s="8">
        <f>IF(R463&lt;&gt;"Ready","",IFERROR(IF(N(Q463)&gt;0,MAX(AA463,N(P463))/Q463,""),""))</f>
        <v/>
      </c>
    </row>
    <row r="464">
      <c r="A464" s="6" t="n"/>
      <c r="B464" s="7" t="n"/>
      <c r="C464" s="7" t="n"/>
      <c r="D464" s="7" t="n"/>
      <c r="E464" s="7" t="n"/>
      <c r="F464" s="7" t="n"/>
      <c r="G464" s="7" t="n"/>
      <c r="H464" s="7" t="n"/>
      <c r="I464" s="7" t="n"/>
      <c r="J464" s="7" t="n"/>
      <c r="K464" s="7" t="n"/>
      <c r="L464" s="7" t="n"/>
      <c r="M464" s="7" t="n"/>
      <c r="N464" s="7" t="n"/>
      <c r="O464" s="7" t="n"/>
      <c r="P464" s="7" t="n"/>
      <c r="Q464" s="7" t="n"/>
      <c r="R464" s="8">
        <f>IF(COUNTA(A464:Q464)=0,"",IF(TRIM(A464&amp;"")="","Item required",IFERROR(IF(NOT(AND(COUNT(B464:C464,M464)=3,MIN(B464:C464,M464)&gt;=0,COUNT(N464:Q464)=COUNTA(N464:Q464),MIN(N464:Q464)&gt;=0)),"Enter nonnegative numbers for demand, days and stock",IF(NOT(OR(AND(D464="Entered",COUNT(E464)=1,E464&gt;=0,COUNTA(F464:G464)=0),AND(D464="Statistical",E464="",COUNT(F464:G464)=2,F464&gt;=0,G464&gt;=50,G464&lt;=99.9))),"Choose entered safety OR sigma and service (50-99.9%)",IF(NOT(OR(AND(H464="Entered",COUNT(I464)=1,I464&gt;=0,COUNTA(J464:L464)=0),AND(H464="EOQ",I464="",L464="",COUNT(J464:K464)=2,MIN(J464:K464)&gt;0),AND(H464="Review",COUNT(L464)=1,L464&gt;=0,COUNTA(I464:K464)=0))),"Choose one quantity basis; EOQ costs must be positive",IF(IF(H464="EOQ",IF(B464=0,TRUE,SQRT(2*(B464*365)*J464/K464)&gt;0),TRUE),"Ready","Calculated EOQ outside numeric range; rescale")))),"Check inputs / numeric range")))</f>
        <v/>
      </c>
      <c r="S464" s="8">
        <f>IF(R464&lt;&gt;"Ready","",IFERROR(IF(D464="Statistical",IF(G464=50,0,MAX(0,_xlfn.NORM.S.INV(G464/100))),""),""))</f>
        <v/>
      </c>
      <c r="T464" s="8">
        <f>IF(R464&lt;&gt;"Ready","",IFERROR(IF(D464="Entered",E464,S464*F464*SQRT(C464)),""))</f>
        <v/>
      </c>
      <c r="U464" s="8">
        <f>IF(R464&lt;&gt;"Ready","",IFERROR(B464*365,""))</f>
        <v/>
      </c>
      <c r="V464" s="8">
        <f>IF(R464&lt;&gt;"Ready","",IFERROR(IF(H464="Entered",I464,IF(H464="Review",B464*L464,IF(U464=0,0,SQRT(2*U464*J464/K464)))),""))</f>
        <v/>
      </c>
      <c r="W464" s="8">
        <f>IF(R464&lt;&gt;"Ready","",IFERROR(B464*C464+T464,""))</f>
        <v/>
      </c>
      <c r="X464" s="8">
        <f>IF(R464&lt;&gt;"Ready","",IFERROR(W464+V464,""))</f>
        <v/>
      </c>
      <c r="Y464" s="8">
        <f>IF(R464&lt;&gt;"Ready","",IFERROR(M464+N(N464)-N(O464),""))</f>
        <v/>
      </c>
      <c r="Z464" s="8">
        <f>IF(R464&lt;&gt;"Ready","",IFERROR(IF(OR(Y464&lt;=W464,Y464-W464&lt;=MIN(8.881784197001252E-16*MAX(ABS(Y464),ABS(W464)),1E-9)),"Yes","No"),""))</f>
        <v/>
      </c>
      <c r="AA464" s="8">
        <f>IF(R464&lt;&gt;"Ready","",IFERROR(IF(AND(Z464="Yes",NOT(OR(X464&lt;=Y464,X464-Y464&lt;=MIN(8.881784197001252E-16*MAX(ABS(X464),ABS(Y464)),1E-9)))),MAX(0,X464-Y464),0),""))</f>
        <v/>
      </c>
      <c r="AB464" s="8">
        <f>IF(R464&lt;&gt;"Ready","",IFERROR(IF(AA464&gt;0,IF(N(Q464)&gt;0,IF(ABS(AD464-ROUND(AD464,0))&lt;=MIN(8.881784197001252E-16*AD464,1E-9),ROUND(AD464,0),ROUNDUP(AD464,0))*Q464,MAX(AA464,N(P464))),0),""))</f>
        <v/>
      </c>
      <c r="AC464" s="8">
        <f>IF(R464&lt;&gt;"Ready","",IFERROR(Y464+AB464,""))</f>
        <v/>
      </c>
      <c r="AD464" s="8">
        <f>IF(R464&lt;&gt;"Ready","",IFERROR(IF(N(Q464)&gt;0,MAX(AA464,N(P464))/Q464,""),""))</f>
        <v/>
      </c>
    </row>
    <row r="465">
      <c r="A465" s="6" t="n"/>
      <c r="B465" s="7" t="n"/>
      <c r="C465" s="7" t="n"/>
      <c r="D465" s="7" t="n"/>
      <c r="E465" s="7" t="n"/>
      <c r="F465" s="7" t="n"/>
      <c r="G465" s="7" t="n"/>
      <c r="H465" s="7" t="n"/>
      <c r="I465" s="7" t="n"/>
      <c r="J465" s="7" t="n"/>
      <c r="K465" s="7" t="n"/>
      <c r="L465" s="7" t="n"/>
      <c r="M465" s="7" t="n"/>
      <c r="N465" s="7" t="n"/>
      <c r="O465" s="7" t="n"/>
      <c r="P465" s="7" t="n"/>
      <c r="Q465" s="7" t="n"/>
      <c r="R465" s="8">
        <f>IF(COUNTA(A465:Q465)=0,"",IF(TRIM(A465&amp;"")="","Item required",IFERROR(IF(NOT(AND(COUNT(B465:C465,M465)=3,MIN(B465:C465,M465)&gt;=0,COUNT(N465:Q465)=COUNTA(N465:Q465),MIN(N465:Q465)&gt;=0)),"Enter nonnegative numbers for demand, days and stock",IF(NOT(OR(AND(D465="Entered",COUNT(E465)=1,E465&gt;=0,COUNTA(F465:G465)=0),AND(D465="Statistical",E465="",COUNT(F465:G465)=2,F465&gt;=0,G465&gt;=50,G465&lt;=99.9))),"Choose entered safety OR sigma and service (50-99.9%)",IF(NOT(OR(AND(H465="Entered",COUNT(I465)=1,I465&gt;=0,COUNTA(J465:L465)=0),AND(H465="EOQ",I465="",L465="",COUNT(J465:K465)=2,MIN(J465:K465)&gt;0),AND(H465="Review",COUNT(L465)=1,L465&gt;=0,COUNTA(I465:K465)=0))),"Choose one quantity basis; EOQ costs must be positive",IF(IF(H465="EOQ",IF(B465=0,TRUE,SQRT(2*(B465*365)*J465/K465)&gt;0),TRUE),"Ready","Calculated EOQ outside numeric range; rescale")))),"Check inputs / numeric range")))</f>
        <v/>
      </c>
      <c r="S465" s="8">
        <f>IF(R465&lt;&gt;"Ready","",IFERROR(IF(D465="Statistical",IF(G465=50,0,MAX(0,_xlfn.NORM.S.INV(G465/100))),""),""))</f>
        <v/>
      </c>
      <c r="T465" s="8">
        <f>IF(R465&lt;&gt;"Ready","",IFERROR(IF(D465="Entered",E465,S465*F465*SQRT(C465)),""))</f>
        <v/>
      </c>
      <c r="U465" s="8">
        <f>IF(R465&lt;&gt;"Ready","",IFERROR(B465*365,""))</f>
        <v/>
      </c>
      <c r="V465" s="8">
        <f>IF(R465&lt;&gt;"Ready","",IFERROR(IF(H465="Entered",I465,IF(H465="Review",B465*L465,IF(U465=0,0,SQRT(2*U465*J465/K465)))),""))</f>
        <v/>
      </c>
      <c r="W465" s="8">
        <f>IF(R465&lt;&gt;"Ready","",IFERROR(B465*C465+T465,""))</f>
        <v/>
      </c>
      <c r="X465" s="8">
        <f>IF(R465&lt;&gt;"Ready","",IFERROR(W465+V465,""))</f>
        <v/>
      </c>
      <c r="Y465" s="8">
        <f>IF(R465&lt;&gt;"Ready","",IFERROR(M465+N(N465)-N(O465),""))</f>
        <v/>
      </c>
      <c r="Z465" s="8">
        <f>IF(R465&lt;&gt;"Ready","",IFERROR(IF(OR(Y465&lt;=W465,Y465-W465&lt;=MIN(8.881784197001252E-16*MAX(ABS(Y465),ABS(W465)),1E-9)),"Yes","No"),""))</f>
        <v/>
      </c>
      <c r="AA465" s="8">
        <f>IF(R465&lt;&gt;"Ready","",IFERROR(IF(AND(Z465="Yes",NOT(OR(X465&lt;=Y465,X465-Y465&lt;=MIN(8.881784197001252E-16*MAX(ABS(X465),ABS(Y465)),1E-9)))),MAX(0,X465-Y465),0),""))</f>
        <v/>
      </c>
      <c r="AB465" s="8">
        <f>IF(R465&lt;&gt;"Ready","",IFERROR(IF(AA465&gt;0,IF(N(Q465)&gt;0,IF(ABS(AD465-ROUND(AD465,0))&lt;=MIN(8.881784197001252E-16*AD465,1E-9),ROUND(AD465,0),ROUNDUP(AD465,0))*Q465,MAX(AA465,N(P465))),0),""))</f>
        <v/>
      </c>
      <c r="AC465" s="8">
        <f>IF(R465&lt;&gt;"Ready","",IFERROR(Y465+AB465,""))</f>
        <v/>
      </c>
      <c r="AD465" s="8">
        <f>IF(R465&lt;&gt;"Ready","",IFERROR(IF(N(Q465)&gt;0,MAX(AA465,N(P465))/Q465,""),""))</f>
        <v/>
      </c>
    </row>
    <row r="466">
      <c r="A466" s="6" t="n"/>
      <c r="B466" s="7" t="n"/>
      <c r="C466" s="7" t="n"/>
      <c r="D466" s="7" t="n"/>
      <c r="E466" s="7" t="n"/>
      <c r="F466" s="7" t="n"/>
      <c r="G466" s="7" t="n"/>
      <c r="H466" s="7" t="n"/>
      <c r="I466" s="7" t="n"/>
      <c r="J466" s="7" t="n"/>
      <c r="K466" s="7" t="n"/>
      <c r="L466" s="7" t="n"/>
      <c r="M466" s="7" t="n"/>
      <c r="N466" s="7" t="n"/>
      <c r="O466" s="7" t="n"/>
      <c r="P466" s="7" t="n"/>
      <c r="Q466" s="7" t="n"/>
      <c r="R466" s="8">
        <f>IF(COUNTA(A466:Q466)=0,"",IF(TRIM(A466&amp;"")="","Item required",IFERROR(IF(NOT(AND(COUNT(B466:C466,M466)=3,MIN(B466:C466,M466)&gt;=0,COUNT(N466:Q466)=COUNTA(N466:Q466),MIN(N466:Q466)&gt;=0)),"Enter nonnegative numbers for demand, days and stock",IF(NOT(OR(AND(D466="Entered",COUNT(E466)=1,E466&gt;=0,COUNTA(F466:G466)=0),AND(D466="Statistical",E466="",COUNT(F466:G466)=2,F466&gt;=0,G466&gt;=50,G466&lt;=99.9))),"Choose entered safety OR sigma and service (50-99.9%)",IF(NOT(OR(AND(H466="Entered",COUNT(I466)=1,I466&gt;=0,COUNTA(J466:L466)=0),AND(H466="EOQ",I466="",L466="",COUNT(J466:K466)=2,MIN(J466:K466)&gt;0),AND(H466="Review",COUNT(L466)=1,L466&gt;=0,COUNTA(I466:K466)=0))),"Choose one quantity basis; EOQ costs must be positive",IF(IF(H466="EOQ",IF(B466=0,TRUE,SQRT(2*(B466*365)*J466/K466)&gt;0),TRUE),"Ready","Calculated EOQ outside numeric range; rescale")))),"Check inputs / numeric range")))</f>
        <v/>
      </c>
      <c r="S466" s="8">
        <f>IF(R466&lt;&gt;"Ready","",IFERROR(IF(D466="Statistical",IF(G466=50,0,MAX(0,_xlfn.NORM.S.INV(G466/100))),""),""))</f>
        <v/>
      </c>
      <c r="T466" s="8">
        <f>IF(R466&lt;&gt;"Ready","",IFERROR(IF(D466="Entered",E466,S466*F466*SQRT(C466)),""))</f>
        <v/>
      </c>
      <c r="U466" s="8">
        <f>IF(R466&lt;&gt;"Ready","",IFERROR(B466*365,""))</f>
        <v/>
      </c>
      <c r="V466" s="8">
        <f>IF(R466&lt;&gt;"Ready","",IFERROR(IF(H466="Entered",I466,IF(H466="Review",B466*L466,IF(U466=0,0,SQRT(2*U466*J466/K466)))),""))</f>
        <v/>
      </c>
      <c r="W466" s="8">
        <f>IF(R466&lt;&gt;"Ready","",IFERROR(B466*C466+T466,""))</f>
        <v/>
      </c>
      <c r="X466" s="8">
        <f>IF(R466&lt;&gt;"Ready","",IFERROR(W466+V466,""))</f>
        <v/>
      </c>
      <c r="Y466" s="8">
        <f>IF(R466&lt;&gt;"Ready","",IFERROR(M466+N(N466)-N(O466),""))</f>
        <v/>
      </c>
      <c r="Z466" s="8">
        <f>IF(R466&lt;&gt;"Ready","",IFERROR(IF(OR(Y466&lt;=W466,Y466-W466&lt;=MIN(8.881784197001252E-16*MAX(ABS(Y466),ABS(W466)),1E-9)),"Yes","No"),""))</f>
        <v/>
      </c>
      <c r="AA466" s="8">
        <f>IF(R466&lt;&gt;"Ready","",IFERROR(IF(AND(Z466="Yes",NOT(OR(X466&lt;=Y466,X466-Y466&lt;=MIN(8.881784197001252E-16*MAX(ABS(X466),ABS(Y466)),1E-9)))),MAX(0,X466-Y466),0),""))</f>
        <v/>
      </c>
      <c r="AB466" s="8">
        <f>IF(R466&lt;&gt;"Ready","",IFERROR(IF(AA466&gt;0,IF(N(Q466)&gt;0,IF(ABS(AD466-ROUND(AD466,0))&lt;=MIN(8.881784197001252E-16*AD466,1E-9),ROUND(AD466,0),ROUNDUP(AD466,0))*Q466,MAX(AA466,N(P466))),0),""))</f>
        <v/>
      </c>
      <c r="AC466" s="8">
        <f>IF(R466&lt;&gt;"Ready","",IFERROR(Y466+AB466,""))</f>
        <v/>
      </c>
      <c r="AD466" s="8">
        <f>IF(R466&lt;&gt;"Ready","",IFERROR(IF(N(Q466)&gt;0,MAX(AA466,N(P466))/Q466,""),""))</f>
        <v/>
      </c>
    </row>
    <row r="467">
      <c r="A467" s="6" t="n"/>
      <c r="B467" s="7" t="n"/>
      <c r="C467" s="7" t="n"/>
      <c r="D467" s="7" t="n"/>
      <c r="E467" s="7" t="n"/>
      <c r="F467" s="7" t="n"/>
      <c r="G467" s="7" t="n"/>
      <c r="H467" s="7" t="n"/>
      <c r="I467" s="7" t="n"/>
      <c r="J467" s="7" t="n"/>
      <c r="K467" s="7" t="n"/>
      <c r="L467" s="7" t="n"/>
      <c r="M467" s="7" t="n"/>
      <c r="N467" s="7" t="n"/>
      <c r="O467" s="7" t="n"/>
      <c r="P467" s="7" t="n"/>
      <c r="Q467" s="7" t="n"/>
      <c r="R467" s="8">
        <f>IF(COUNTA(A467:Q467)=0,"",IF(TRIM(A467&amp;"")="","Item required",IFERROR(IF(NOT(AND(COUNT(B467:C467,M467)=3,MIN(B467:C467,M467)&gt;=0,COUNT(N467:Q467)=COUNTA(N467:Q467),MIN(N467:Q467)&gt;=0)),"Enter nonnegative numbers for demand, days and stock",IF(NOT(OR(AND(D467="Entered",COUNT(E467)=1,E467&gt;=0,COUNTA(F467:G467)=0),AND(D467="Statistical",E467="",COUNT(F467:G467)=2,F467&gt;=0,G467&gt;=50,G467&lt;=99.9))),"Choose entered safety OR sigma and service (50-99.9%)",IF(NOT(OR(AND(H467="Entered",COUNT(I467)=1,I467&gt;=0,COUNTA(J467:L467)=0),AND(H467="EOQ",I467="",L467="",COUNT(J467:K467)=2,MIN(J467:K467)&gt;0),AND(H467="Review",COUNT(L467)=1,L467&gt;=0,COUNTA(I467:K467)=0))),"Choose one quantity basis; EOQ costs must be positive",IF(IF(H467="EOQ",IF(B467=0,TRUE,SQRT(2*(B467*365)*J467/K467)&gt;0),TRUE),"Ready","Calculated EOQ outside numeric range; rescale")))),"Check inputs / numeric range")))</f>
        <v/>
      </c>
      <c r="S467" s="8">
        <f>IF(R467&lt;&gt;"Ready","",IFERROR(IF(D467="Statistical",IF(G467=50,0,MAX(0,_xlfn.NORM.S.INV(G467/100))),""),""))</f>
        <v/>
      </c>
      <c r="T467" s="8">
        <f>IF(R467&lt;&gt;"Ready","",IFERROR(IF(D467="Entered",E467,S467*F467*SQRT(C467)),""))</f>
        <v/>
      </c>
      <c r="U467" s="8">
        <f>IF(R467&lt;&gt;"Ready","",IFERROR(B467*365,""))</f>
        <v/>
      </c>
      <c r="V467" s="8">
        <f>IF(R467&lt;&gt;"Ready","",IFERROR(IF(H467="Entered",I467,IF(H467="Review",B467*L467,IF(U467=0,0,SQRT(2*U467*J467/K467)))),""))</f>
        <v/>
      </c>
      <c r="W467" s="8">
        <f>IF(R467&lt;&gt;"Ready","",IFERROR(B467*C467+T467,""))</f>
        <v/>
      </c>
      <c r="X467" s="8">
        <f>IF(R467&lt;&gt;"Ready","",IFERROR(W467+V467,""))</f>
        <v/>
      </c>
      <c r="Y467" s="8">
        <f>IF(R467&lt;&gt;"Ready","",IFERROR(M467+N(N467)-N(O467),""))</f>
        <v/>
      </c>
      <c r="Z467" s="8">
        <f>IF(R467&lt;&gt;"Ready","",IFERROR(IF(OR(Y467&lt;=W467,Y467-W467&lt;=MIN(8.881784197001252E-16*MAX(ABS(Y467),ABS(W467)),1E-9)),"Yes","No"),""))</f>
        <v/>
      </c>
      <c r="AA467" s="8">
        <f>IF(R467&lt;&gt;"Ready","",IFERROR(IF(AND(Z467="Yes",NOT(OR(X467&lt;=Y467,X467-Y467&lt;=MIN(8.881784197001252E-16*MAX(ABS(X467),ABS(Y467)),1E-9)))),MAX(0,X467-Y467),0),""))</f>
        <v/>
      </c>
      <c r="AB467" s="8">
        <f>IF(R467&lt;&gt;"Ready","",IFERROR(IF(AA467&gt;0,IF(N(Q467)&gt;0,IF(ABS(AD467-ROUND(AD467,0))&lt;=MIN(8.881784197001252E-16*AD467,1E-9),ROUND(AD467,0),ROUNDUP(AD467,0))*Q467,MAX(AA467,N(P467))),0),""))</f>
        <v/>
      </c>
      <c r="AC467" s="8">
        <f>IF(R467&lt;&gt;"Ready","",IFERROR(Y467+AB467,""))</f>
        <v/>
      </c>
      <c r="AD467" s="8">
        <f>IF(R467&lt;&gt;"Ready","",IFERROR(IF(N(Q467)&gt;0,MAX(AA467,N(P467))/Q467,""),""))</f>
        <v/>
      </c>
    </row>
    <row r="468">
      <c r="A468" s="6" t="n"/>
      <c r="B468" s="7" t="n"/>
      <c r="C468" s="7" t="n"/>
      <c r="D468" s="7" t="n"/>
      <c r="E468" s="7" t="n"/>
      <c r="F468" s="7" t="n"/>
      <c r="G468" s="7" t="n"/>
      <c r="H468" s="7" t="n"/>
      <c r="I468" s="7" t="n"/>
      <c r="J468" s="7" t="n"/>
      <c r="K468" s="7" t="n"/>
      <c r="L468" s="7" t="n"/>
      <c r="M468" s="7" t="n"/>
      <c r="N468" s="7" t="n"/>
      <c r="O468" s="7" t="n"/>
      <c r="P468" s="7" t="n"/>
      <c r="Q468" s="7" t="n"/>
      <c r="R468" s="8">
        <f>IF(COUNTA(A468:Q468)=0,"",IF(TRIM(A468&amp;"")="","Item required",IFERROR(IF(NOT(AND(COUNT(B468:C468,M468)=3,MIN(B468:C468,M468)&gt;=0,COUNT(N468:Q468)=COUNTA(N468:Q468),MIN(N468:Q468)&gt;=0)),"Enter nonnegative numbers for demand, days and stock",IF(NOT(OR(AND(D468="Entered",COUNT(E468)=1,E468&gt;=0,COUNTA(F468:G468)=0),AND(D468="Statistical",E468="",COUNT(F468:G468)=2,F468&gt;=0,G468&gt;=50,G468&lt;=99.9))),"Choose entered safety OR sigma and service (50-99.9%)",IF(NOT(OR(AND(H468="Entered",COUNT(I468)=1,I468&gt;=0,COUNTA(J468:L468)=0),AND(H468="EOQ",I468="",L468="",COUNT(J468:K468)=2,MIN(J468:K468)&gt;0),AND(H468="Review",COUNT(L468)=1,L468&gt;=0,COUNTA(I468:K468)=0))),"Choose one quantity basis; EOQ costs must be positive",IF(IF(H468="EOQ",IF(B468=0,TRUE,SQRT(2*(B468*365)*J468/K468)&gt;0),TRUE),"Ready","Calculated EOQ outside numeric range; rescale")))),"Check inputs / numeric range")))</f>
        <v/>
      </c>
      <c r="S468" s="8">
        <f>IF(R468&lt;&gt;"Ready","",IFERROR(IF(D468="Statistical",IF(G468=50,0,MAX(0,_xlfn.NORM.S.INV(G468/100))),""),""))</f>
        <v/>
      </c>
      <c r="T468" s="8">
        <f>IF(R468&lt;&gt;"Ready","",IFERROR(IF(D468="Entered",E468,S468*F468*SQRT(C468)),""))</f>
        <v/>
      </c>
      <c r="U468" s="8">
        <f>IF(R468&lt;&gt;"Ready","",IFERROR(B468*365,""))</f>
        <v/>
      </c>
      <c r="V468" s="8">
        <f>IF(R468&lt;&gt;"Ready","",IFERROR(IF(H468="Entered",I468,IF(H468="Review",B468*L468,IF(U468=0,0,SQRT(2*U468*J468/K468)))),""))</f>
        <v/>
      </c>
      <c r="W468" s="8">
        <f>IF(R468&lt;&gt;"Ready","",IFERROR(B468*C468+T468,""))</f>
        <v/>
      </c>
      <c r="X468" s="8">
        <f>IF(R468&lt;&gt;"Ready","",IFERROR(W468+V468,""))</f>
        <v/>
      </c>
      <c r="Y468" s="8">
        <f>IF(R468&lt;&gt;"Ready","",IFERROR(M468+N(N468)-N(O468),""))</f>
        <v/>
      </c>
      <c r="Z468" s="8">
        <f>IF(R468&lt;&gt;"Ready","",IFERROR(IF(OR(Y468&lt;=W468,Y468-W468&lt;=MIN(8.881784197001252E-16*MAX(ABS(Y468),ABS(W468)),1E-9)),"Yes","No"),""))</f>
        <v/>
      </c>
      <c r="AA468" s="8">
        <f>IF(R468&lt;&gt;"Ready","",IFERROR(IF(AND(Z468="Yes",NOT(OR(X468&lt;=Y468,X468-Y468&lt;=MIN(8.881784197001252E-16*MAX(ABS(X468),ABS(Y468)),1E-9)))),MAX(0,X468-Y468),0),""))</f>
        <v/>
      </c>
      <c r="AB468" s="8">
        <f>IF(R468&lt;&gt;"Ready","",IFERROR(IF(AA468&gt;0,IF(N(Q468)&gt;0,IF(ABS(AD468-ROUND(AD468,0))&lt;=MIN(8.881784197001252E-16*AD468,1E-9),ROUND(AD468,0),ROUNDUP(AD468,0))*Q468,MAX(AA468,N(P468))),0),""))</f>
        <v/>
      </c>
      <c r="AC468" s="8">
        <f>IF(R468&lt;&gt;"Ready","",IFERROR(Y468+AB468,""))</f>
        <v/>
      </c>
      <c r="AD468" s="8">
        <f>IF(R468&lt;&gt;"Ready","",IFERROR(IF(N(Q468)&gt;0,MAX(AA468,N(P468))/Q468,""),""))</f>
        <v/>
      </c>
    </row>
    <row r="469">
      <c r="A469" s="6" t="n"/>
      <c r="B469" s="7" t="n"/>
      <c r="C469" s="7" t="n"/>
      <c r="D469" s="7" t="n"/>
      <c r="E469" s="7" t="n"/>
      <c r="F469" s="7" t="n"/>
      <c r="G469" s="7" t="n"/>
      <c r="H469" s="7" t="n"/>
      <c r="I469" s="7" t="n"/>
      <c r="J469" s="7" t="n"/>
      <c r="K469" s="7" t="n"/>
      <c r="L469" s="7" t="n"/>
      <c r="M469" s="7" t="n"/>
      <c r="N469" s="7" t="n"/>
      <c r="O469" s="7" t="n"/>
      <c r="P469" s="7" t="n"/>
      <c r="Q469" s="7" t="n"/>
      <c r="R469" s="8">
        <f>IF(COUNTA(A469:Q469)=0,"",IF(TRIM(A469&amp;"")="","Item required",IFERROR(IF(NOT(AND(COUNT(B469:C469,M469)=3,MIN(B469:C469,M469)&gt;=0,COUNT(N469:Q469)=COUNTA(N469:Q469),MIN(N469:Q469)&gt;=0)),"Enter nonnegative numbers for demand, days and stock",IF(NOT(OR(AND(D469="Entered",COUNT(E469)=1,E469&gt;=0,COUNTA(F469:G469)=0),AND(D469="Statistical",E469="",COUNT(F469:G469)=2,F469&gt;=0,G469&gt;=50,G469&lt;=99.9))),"Choose entered safety OR sigma and service (50-99.9%)",IF(NOT(OR(AND(H469="Entered",COUNT(I469)=1,I469&gt;=0,COUNTA(J469:L469)=0),AND(H469="EOQ",I469="",L469="",COUNT(J469:K469)=2,MIN(J469:K469)&gt;0),AND(H469="Review",COUNT(L469)=1,L469&gt;=0,COUNTA(I469:K469)=0))),"Choose one quantity basis; EOQ costs must be positive",IF(IF(H469="EOQ",IF(B469=0,TRUE,SQRT(2*(B469*365)*J469/K469)&gt;0),TRUE),"Ready","Calculated EOQ outside numeric range; rescale")))),"Check inputs / numeric range")))</f>
        <v/>
      </c>
      <c r="S469" s="8">
        <f>IF(R469&lt;&gt;"Ready","",IFERROR(IF(D469="Statistical",IF(G469=50,0,MAX(0,_xlfn.NORM.S.INV(G469/100))),""),""))</f>
        <v/>
      </c>
      <c r="T469" s="8">
        <f>IF(R469&lt;&gt;"Ready","",IFERROR(IF(D469="Entered",E469,S469*F469*SQRT(C469)),""))</f>
        <v/>
      </c>
      <c r="U469" s="8">
        <f>IF(R469&lt;&gt;"Ready","",IFERROR(B469*365,""))</f>
        <v/>
      </c>
      <c r="V469" s="8">
        <f>IF(R469&lt;&gt;"Ready","",IFERROR(IF(H469="Entered",I469,IF(H469="Review",B469*L469,IF(U469=0,0,SQRT(2*U469*J469/K469)))),""))</f>
        <v/>
      </c>
      <c r="W469" s="8">
        <f>IF(R469&lt;&gt;"Ready","",IFERROR(B469*C469+T469,""))</f>
        <v/>
      </c>
      <c r="X469" s="8">
        <f>IF(R469&lt;&gt;"Ready","",IFERROR(W469+V469,""))</f>
        <v/>
      </c>
      <c r="Y469" s="8">
        <f>IF(R469&lt;&gt;"Ready","",IFERROR(M469+N(N469)-N(O469),""))</f>
        <v/>
      </c>
      <c r="Z469" s="8">
        <f>IF(R469&lt;&gt;"Ready","",IFERROR(IF(OR(Y469&lt;=W469,Y469-W469&lt;=MIN(8.881784197001252E-16*MAX(ABS(Y469),ABS(W469)),1E-9)),"Yes","No"),""))</f>
        <v/>
      </c>
      <c r="AA469" s="8">
        <f>IF(R469&lt;&gt;"Ready","",IFERROR(IF(AND(Z469="Yes",NOT(OR(X469&lt;=Y469,X469-Y469&lt;=MIN(8.881784197001252E-16*MAX(ABS(X469),ABS(Y469)),1E-9)))),MAX(0,X469-Y469),0),""))</f>
        <v/>
      </c>
      <c r="AB469" s="8">
        <f>IF(R469&lt;&gt;"Ready","",IFERROR(IF(AA469&gt;0,IF(N(Q469)&gt;0,IF(ABS(AD469-ROUND(AD469,0))&lt;=MIN(8.881784197001252E-16*AD469,1E-9),ROUND(AD469,0),ROUNDUP(AD469,0))*Q469,MAX(AA469,N(P469))),0),""))</f>
        <v/>
      </c>
      <c r="AC469" s="8">
        <f>IF(R469&lt;&gt;"Ready","",IFERROR(Y469+AB469,""))</f>
        <v/>
      </c>
      <c r="AD469" s="8">
        <f>IF(R469&lt;&gt;"Ready","",IFERROR(IF(N(Q469)&gt;0,MAX(AA469,N(P469))/Q469,""),""))</f>
        <v/>
      </c>
    </row>
    <row r="470">
      <c r="A470" s="6" t="n"/>
      <c r="B470" s="7" t="n"/>
      <c r="C470" s="7" t="n"/>
      <c r="D470" s="7" t="n"/>
      <c r="E470" s="7" t="n"/>
      <c r="F470" s="7" t="n"/>
      <c r="G470" s="7" t="n"/>
      <c r="H470" s="7" t="n"/>
      <c r="I470" s="7" t="n"/>
      <c r="J470" s="7" t="n"/>
      <c r="K470" s="7" t="n"/>
      <c r="L470" s="7" t="n"/>
      <c r="M470" s="7" t="n"/>
      <c r="N470" s="7" t="n"/>
      <c r="O470" s="7" t="n"/>
      <c r="P470" s="7" t="n"/>
      <c r="Q470" s="7" t="n"/>
      <c r="R470" s="8">
        <f>IF(COUNTA(A470:Q470)=0,"",IF(TRIM(A470&amp;"")="","Item required",IFERROR(IF(NOT(AND(COUNT(B470:C470,M470)=3,MIN(B470:C470,M470)&gt;=0,COUNT(N470:Q470)=COUNTA(N470:Q470),MIN(N470:Q470)&gt;=0)),"Enter nonnegative numbers for demand, days and stock",IF(NOT(OR(AND(D470="Entered",COUNT(E470)=1,E470&gt;=0,COUNTA(F470:G470)=0),AND(D470="Statistical",E470="",COUNT(F470:G470)=2,F470&gt;=0,G470&gt;=50,G470&lt;=99.9))),"Choose entered safety OR sigma and service (50-99.9%)",IF(NOT(OR(AND(H470="Entered",COUNT(I470)=1,I470&gt;=0,COUNTA(J470:L470)=0),AND(H470="EOQ",I470="",L470="",COUNT(J470:K470)=2,MIN(J470:K470)&gt;0),AND(H470="Review",COUNT(L470)=1,L470&gt;=0,COUNTA(I470:K470)=0))),"Choose one quantity basis; EOQ costs must be positive",IF(IF(H470="EOQ",IF(B470=0,TRUE,SQRT(2*(B470*365)*J470/K470)&gt;0),TRUE),"Ready","Calculated EOQ outside numeric range; rescale")))),"Check inputs / numeric range")))</f>
        <v/>
      </c>
      <c r="S470" s="8">
        <f>IF(R470&lt;&gt;"Ready","",IFERROR(IF(D470="Statistical",IF(G470=50,0,MAX(0,_xlfn.NORM.S.INV(G470/100))),""),""))</f>
        <v/>
      </c>
      <c r="T470" s="8">
        <f>IF(R470&lt;&gt;"Ready","",IFERROR(IF(D470="Entered",E470,S470*F470*SQRT(C470)),""))</f>
        <v/>
      </c>
      <c r="U470" s="8">
        <f>IF(R470&lt;&gt;"Ready","",IFERROR(B470*365,""))</f>
        <v/>
      </c>
      <c r="V470" s="8">
        <f>IF(R470&lt;&gt;"Ready","",IFERROR(IF(H470="Entered",I470,IF(H470="Review",B470*L470,IF(U470=0,0,SQRT(2*U470*J470/K470)))),""))</f>
        <v/>
      </c>
      <c r="W470" s="8">
        <f>IF(R470&lt;&gt;"Ready","",IFERROR(B470*C470+T470,""))</f>
        <v/>
      </c>
      <c r="X470" s="8">
        <f>IF(R470&lt;&gt;"Ready","",IFERROR(W470+V470,""))</f>
        <v/>
      </c>
      <c r="Y470" s="8">
        <f>IF(R470&lt;&gt;"Ready","",IFERROR(M470+N(N470)-N(O470),""))</f>
        <v/>
      </c>
      <c r="Z470" s="8">
        <f>IF(R470&lt;&gt;"Ready","",IFERROR(IF(OR(Y470&lt;=W470,Y470-W470&lt;=MIN(8.881784197001252E-16*MAX(ABS(Y470),ABS(W470)),1E-9)),"Yes","No"),""))</f>
        <v/>
      </c>
      <c r="AA470" s="8">
        <f>IF(R470&lt;&gt;"Ready","",IFERROR(IF(AND(Z470="Yes",NOT(OR(X470&lt;=Y470,X470-Y470&lt;=MIN(8.881784197001252E-16*MAX(ABS(X470),ABS(Y470)),1E-9)))),MAX(0,X470-Y470),0),""))</f>
        <v/>
      </c>
      <c r="AB470" s="8">
        <f>IF(R470&lt;&gt;"Ready","",IFERROR(IF(AA470&gt;0,IF(N(Q470)&gt;0,IF(ABS(AD470-ROUND(AD470,0))&lt;=MIN(8.881784197001252E-16*AD470,1E-9),ROUND(AD470,0),ROUNDUP(AD470,0))*Q470,MAX(AA470,N(P470))),0),""))</f>
        <v/>
      </c>
      <c r="AC470" s="8">
        <f>IF(R470&lt;&gt;"Ready","",IFERROR(Y470+AB470,""))</f>
        <v/>
      </c>
      <c r="AD470" s="8">
        <f>IF(R470&lt;&gt;"Ready","",IFERROR(IF(N(Q470)&gt;0,MAX(AA470,N(P470))/Q470,""),""))</f>
        <v/>
      </c>
    </row>
    <row r="471">
      <c r="A471" s="6" t="n"/>
      <c r="B471" s="7" t="n"/>
      <c r="C471" s="7" t="n"/>
      <c r="D471" s="7" t="n"/>
      <c r="E471" s="7" t="n"/>
      <c r="F471" s="7" t="n"/>
      <c r="G471" s="7" t="n"/>
      <c r="H471" s="7" t="n"/>
      <c r="I471" s="7" t="n"/>
      <c r="J471" s="7" t="n"/>
      <c r="K471" s="7" t="n"/>
      <c r="L471" s="7" t="n"/>
      <c r="M471" s="7" t="n"/>
      <c r="N471" s="7" t="n"/>
      <c r="O471" s="7" t="n"/>
      <c r="P471" s="7" t="n"/>
      <c r="Q471" s="7" t="n"/>
      <c r="R471" s="8">
        <f>IF(COUNTA(A471:Q471)=0,"",IF(TRIM(A471&amp;"")="","Item required",IFERROR(IF(NOT(AND(COUNT(B471:C471,M471)=3,MIN(B471:C471,M471)&gt;=0,COUNT(N471:Q471)=COUNTA(N471:Q471),MIN(N471:Q471)&gt;=0)),"Enter nonnegative numbers for demand, days and stock",IF(NOT(OR(AND(D471="Entered",COUNT(E471)=1,E471&gt;=0,COUNTA(F471:G471)=0),AND(D471="Statistical",E471="",COUNT(F471:G471)=2,F471&gt;=0,G471&gt;=50,G471&lt;=99.9))),"Choose entered safety OR sigma and service (50-99.9%)",IF(NOT(OR(AND(H471="Entered",COUNT(I471)=1,I471&gt;=0,COUNTA(J471:L471)=0),AND(H471="EOQ",I471="",L471="",COUNT(J471:K471)=2,MIN(J471:K471)&gt;0),AND(H471="Review",COUNT(L471)=1,L471&gt;=0,COUNTA(I471:K471)=0))),"Choose one quantity basis; EOQ costs must be positive",IF(IF(H471="EOQ",IF(B471=0,TRUE,SQRT(2*(B471*365)*J471/K471)&gt;0),TRUE),"Ready","Calculated EOQ outside numeric range; rescale")))),"Check inputs / numeric range")))</f>
        <v/>
      </c>
      <c r="S471" s="8">
        <f>IF(R471&lt;&gt;"Ready","",IFERROR(IF(D471="Statistical",IF(G471=50,0,MAX(0,_xlfn.NORM.S.INV(G471/100))),""),""))</f>
        <v/>
      </c>
      <c r="T471" s="8">
        <f>IF(R471&lt;&gt;"Ready","",IFERROR(IF(D471="Entered",E471,S471*F471*SQRT(C471)),""))</f>
        <v/>
      </c>
      <c r="U471" s="8">
        <f>IF(R471&lt;&gt;"Ready","",IFERROR(B471*365,""))</f>
        <v/>
      </c>
      <c r="V471" s="8">
        <f>IF(R471&lt;&gt;"Ready","",IFERROR(IF(H471="Entered",I471,IF(H471="Review",B471*L471,IF(U471=0,0,SQRT(2*U471*J471/K471)))),""))</f>
        <v/>
      </c>
      <c r="W471" s="8">
        <f>IF(R471&lt;&gt;"Ready","",IFERROR(B471*C471+T471,""))</f>
        <v/>
      </c>
      <c r="X471" s="8">
        <f>IF(R471&lt;&gt;"Ready","",IFERROR(W471+V471,""))</f>
        <v/>
      </c>
      <c r="Y471" s="8">
        <f>IF(R471&lt;&gt;"Ready","",IFERROR(M471+N(N471)-N(O471),""))</f>
        <v/>
      </c>
      <c r="Z471" s="8">
        <f>IF(R471&lt;&gt;"Ready","",IFERROR(IF(OR(Y471&lt;=W471,Y471-W471&lt;=MIN(8.881784197001252E-16*MAX(ABS(Y471),ABS(W471)),1E-9)),"Yes","No"),""))</f>
        <v/>
      </c>
      <c r="AA471" s="8">
        <f>IF(R471&lt;&gt;"Ready","",IFERROR(IF(AND(Z471="Yes",NOT(OR(X471&lt;=Y471,X471-Y471&lt;=MIN(8.881784197001252E-16*MAX(ABS(X471),ABS(Y471)),1E-9)))),MAX(0,X471-Y471),0),""))</f>
        <v/>
      </c>
      <c r="AB471" s="8">
        <f>IF(R471&lt;&gt;"Ready","",IFERROR(IF(AA471&gt;0,IF(N(Q471)&gt;0,IF(ABS(AD471-ROUND(AD471,0))&lt;=MIN(8.881784197001252E-16*AD471,1E-9),ROUND(AD471,0),ROUNDUP(AD471,0))*Q471,MAX(AA471,N(P471))),0),""))</f>
        <v/>
      </c>
      <c r="AC471" s="8">
        <f>IF(R471&lt;&gt;"Ready","",IFERROR(Y471+AB471,""))</f>
        <v/>
      </c>
      <c r="AD471" s="8">
        <f>IF(R471&lt;&gt;"Ready","",IFERROR(IF(N(Q471)&gt;0,MAX(AA471,N(P471))/Q471,""),""))</f>
        <v/>
      </c>
    </row>
    <row r="472">
      <c r="A472" s="6" t="n"/>
      <c r="B472" s="7" t="n"/>
      <c r="C472" s="7" t="n"/>
      <c r="D472" s="7" t="n"/>
      <c r="E472" s="7" t="n"/>
      <c r="F472" s="7" t="n"/>
      <c r="G472" s="7" t="n"/>
      <c r="H472" s="7" t="n"/>
      <c r="I472" s="7" t="n"/>
      <c r="J472" s="7" t="n"/>
      <c r="K472" s="7" t="n"/>
      <c r="L472" s="7" t="n"/>
      <c r="M472" s="7" t="n"/>
      <c r="N472" s="7" t="n"/>
      <c r="O472" s="7" t="n"/>
      <c r="P472" s="7" t="n"/>
      <c r="Q472" s="7" t="n"/>
      <c r="R472" s="8">
        <f>IF(COUNTA(A472:Q472)=0,"",IF(TRIM(A472&amp;"")="","Item required",IFERROR(IF(NOT(AND(COUNT(B472:C472,M472)=3,MIN(B472:C472,M472)&gt;=0,COUNT(N472:Q472)=COUNTA(N472:Q472),MIN(N472:Q472)&gt;=0)),"Enter nonnegative numbers for demand, days and stock",IF(NOT(OR(AND(D472="Entered",COUNT(E472)=1,E472&gt;=0,COUNTA(F472:G472)=0),AND(D472="Statistical",E472="",COUNT(F472:G472)=2,F472&gt;=0,G472&gt;=50,G472&lt;=99.9))),"Choose entered safety OR sigma and service (50-99.9%)",IF(NOT(OR(AND(H472="Entered",COUNT(I472)=1,I472&gt;=0,COUNTA(J472:L472)=0),AND(H472="EOQ",I472="",L472="",COUNT(J472:K472)=2,MIN(J472:K472)&gt;0),AND(H472="Review",COUNT(L472)=1,L472&gt;=0,COUNTA(I472:K472)=0))),"Choose one quantity basis; EOQ costs must be positive",IF(IF(H472="EOQ",IF(B472=0,TRUE,SQRT(2*(B472*365)*J472/K472)&gt;0),TRUE),"Ready","Calculated EOQ outside numeric range; rescale")))),"Check inputs / numeric range")))</f>
        <v/>
      </c>
      <c r="S472" s="8">
        <f>IF(R472&lt;&gt;"Ready","",IFERROR(IF(D472="Statistical",IF(G472=50,0,MAX(0,_xlfn.NORM.S.INV(G472/100))),""),""))</f>
        <v/>
      </c>
      <c r="T472" s="8">
        <f>IF(R472&lt;&gt;"Ready","",IFERROR(IF(D472="Entered",E472,S472*F472*SQRT(C472)),""))</f>
        <v/>
      </c>
      <c r="U472" s="8">
        <f>IF(R472&lt;&gt;"Ready","",IFERROR(B472*365,""))</f>
        <v/>
      </c>
      <c r="V472" s="8">
        <f>IF(R472&lt;&gt;"Ready","",IFERROR(IF(H472="Entered",I472,IF(H472="Review",B472*L472,IF(U472=0,0,SQRT(2*U472*J472/K472)))),""))</f>
        <v/>
      </c>
      <c r="W472" s="8">
        <f>IF(R472&lt;&gt;"Ready","",IFERROR(B472*C472+T472,""))</f>
        <v/>
      </c>
      <c r="X472" s="8">
        <f>IF(R472&lt;&gt;"Ready","",IFERROR(W472+V472,""))</f>
        <v/>
      </c>
      <c r="Y472" s="8">
        <f>IF(R472&lt;&gt;"Ready","",IFERROR(M472+N(N472)-N(O472),""))</f>
        <v/>
      </c>
      <c r="Z472" s="8">
        <f>IF(R472&lt;&gt;"Ready","",IFERROR(IF(OR(Y472&lt;=W472,Y472-W472&lt;=MIN(8.881784197001252E-16*MAX(ABS(Y472),ABS(W472)),1E-9)),"Yes","No"),""))</f>
        <v/>
      </c>
      <c r="AA472" s="8">
        <f>IF(R472&lt;&gt;"Ready","",IFERROR(IF(AND(Z472="Yes",NOT(OR(X472&lt;=Y472,X472-Y472&lt;=MIN(8.881784197001252E-16*MAX(ABS(X472),ABS(Y472)),1E-9)))),MAX(0,X472-Y472),0),""))</f>
        <v/>
      </c>
      <c r="AB472" s="8">
        <f>IF(R472&lt;&gt;"Ready","",IFERROR(IF(AA472&gt;0,IF(N(Q472)&gt;0,IF(ABS(AD472-ROUND(AD472,0))&lt;=MIN(8.881784197001252E-16*AD472,1E-9),ROUND(AD472,0),ROUNDUP(AD472,0))*Q472,MAX(AA472,N(P472))),0),""))</f>
        <v/>
      </c>
      <c r="AC472" s="8">
        <f>IF(R472&lt;&gt;"Ready","",IFERROR(Y472+AB472,""))</f>
        <v/>
      </c>
      <c r="AD472" s="8">
        <f>IF(R472&lt;&gt;"Ready","",IFERROR(IF(N(Q472)&gt;0,MAX(AA472,N(P472))/Q472,""),""))</f>
        <v/>
      </c>
    </row>
    <row r="473">
      <c r="A473" s="6" t="n"/>
      <c r="B473" s="7" t="n"/>
      <c r="C473" s="7" t="n"/>
      <c r="D473" s="7" t="n"/>
      <c r="E473" s="7" t="n"/>
      <c r="F473" s="7" t="n"/>
      <c r="G473" s="7" t="n"/>
      <c r="H473" s="7" t="n"/>
      <c r="I473" s="7" t="n"/>
      <c r="J473" s="7" t="n"/>
      <c r="K473" s="7" t="n"/>
      <c r="L473" s="7" t="n"/>
      <c r="M473" s="7" t="n"/>
      <c r="N473" s="7" t="n"/>
      <c r="O473" s="7" t="n"/>
      <c r="P473" s="7" t="n"/>
      <c r="Q473" s="7" t="n"/>
      <c r="R473" s="8">
        <f>IF(COUNTA(A473:Q473)=0,"",IF(TRIM(A473&amp;"")="","Item required",IFERROR(IF(NOT(AND(COUNT(B473:C473,M473)=3,MIN(B473:C473,M473)&gt;=0,COUNT(N473:Q473)=COUNTA(N473:Q473),MIN(N473:Q473)&gt;=0)),"Enter nonnegative numbers for demand, days and stock",IF(NOT(OR(AND(D473="Entered",COUNT(E473)=1,E473&gt;=0,COUNTA(F473:G473)=0),AND(D473="Statistical",E473="",COUNT(F473:G473)=2,F473&gt;=0,G473&gt;=50,G473&lt;=99.9))),"Choose entered safety OR sigma and service (50-99.9%)",IF(NOT(OR(AND(H473="Entered",COUNT(I473)=1,I473&gt;=0,COUNTA(J473:L473)=0),AND(H473="EOQ",I473="",L473="",COUNT(J473:K473)=2,MIN(J473:K473)&gt;0),AND(H473="Review",COUNT(L473)=1,L473&gt;=0,COUNTA(I473:K473)=0))),"Choose one quantity basis; EOQ costs must be positive",IF(IF(H473="EOQ",IF(B473=0,TRUE,SQRT(2*(B473*365)*J473/K473)&gt;0),TRUE),"Ready","Calculated EOQ outside numeric range; rescale")))),"Check inputs / numeric range")))</f>
        <v/>
      </c>
      <c r="S473" s="8">
        <f>IF(R473&lt;&gt;"Ready","",IFERROR(IF(D473="Statistical",IF(G473=50,0,MAX(0,_xlfn.NORM.S.INV(G473/100))),""),""))</f>
        <v/>
      </c>
      <c r="T473" s="8">
        <f>IF(R473&lt;&gt;"Ready","",IFERROR(IF(D473="Entered",E473,S473*F473*SQRT(C473)),""))</f>
        <v/>
      </c>
      <c r="U473" s="8">
        <f>IF(R473&lt;&gt;"Ready","",IFERROR(B473*365,""))</f>
        <v/>
      </c>
      <c r="V473" s="8">
        <f>IF(R473&lt;&gt;"Ready","",IFERROR(IF(H473="Entered",I473,IF(H473="Review",B473*L473,IF(U473=0,0,SQRT(2*U473*J473/K473)))),""))</f>
        <v/>
      </c>
      <c r="W473" s="8">
        <f>IF(R473&lt;&gt;"Ready","",IFERROR(B473*C473+T473,""))</f>
        <v/>
      </c>
      <c r="X473" s="8">
        <f>IF(R473&lt;&gt;"Ready","",IFERROR(W473+V473,""))</f>
        <v/>
      </c>
      <c r="Y473" s="8">
        <f>IF(R473&lt;&gt;"Ready","",IFERROR(M473+N(N473)-N(O473),""))</f>
        <v/>
      </c>
      <c r="Z473" s="8">
        <f>IF(R473&lt;&gt;"Ready","",IFERROR(IF(OR(Y473&lt;=W473,Y473-W473&lt;=MIN(8.881784197001252E-16*MAX(ABS(Y473),ABS(W473)),1E-9)),"Yes","No"),""))</f>
        <v/>
      </c>
      <c r="AA473" s="8">
        <f>IF(R473&lt;&gt;"Ready","",IFERROR(IF(AND(Z473="Yes",NOT(OR(X473&lt;=Y473,X473-Y473&lt;=MIN(8.881784197001252E-16*MAX(ABS(X473),ABS(Y473)),1E-9)))),MAX(0,X473-Y473),0),""))</f>
        <v/>
      </c>
      <c r="AB473" s="8">
        <f>IF(R473&lt;&gt;"Ready","",IFERROR(IF(AA473&gt;0,IF(N(Q473)&gt;0,IF(ABS(AD473-ROUND(AD473,0))&lt;=MIN(8.881784197001252E-16*AD473,1E-9),ROUND(AD473,0),ROUNDUP(AD473,0))*Q473,MAX(AA473,N(P473))),0),""))</f>
        <v/>
      </c>
      <c r="AC473" s="8">
        <f>IF(R473&lt;&gt;"Ready","",IFERROR(Y473+AB473,""))</f>
        <v/>
      </c>
      <c r="AD473" s="8">
        <f>IF(R473&lt;&gt;"Ready","",IFERROR(IF(N(Q473)&gt;0,MAX(AA473,N(P473))/Q473,""),""))</f>
        <v/>
      </c>
    </row>
    <row r="474">
      <c r="A474" s="6" t="n"/>
      <c r="B474" s="7" t="n"/>
      <c r="C474" s="7" t="n"/>
      <c r="D474" s="7" t="n"/>
      <c r="E474" s="7" t="n"/>
      <c r="F474" s="7" t="n"/>
      <c r="G474" s="7" t="n"/>
      <c r="H474" s="7" t="n"/>
      <c r="I474" s="7" t="n"/>
      <c r="J474" s="7" t="n"/>
      <c r="K474" s="7" t="n"/>
      <c r="L474" s="7" t="n"/>
      <c r="M474" s="7" t="n"/>
      <c r="N474" s="7" t="n"/>
      <c r="O474" s="7" t="n"/>
      <c r="P474" s="7" t="n"/>
      <c r="Q474" s="7" t="n"/>
      <c r="R474" s="8">
        <f>IF(COUNTA(A474:Q474)=0,"",IF(TRIM(A474&amp;"")="","Item required",IFERROR(IF(NOT(AND(COUNT(B474:C474,M474)=3,MIN(B474:C474,M474)&gt;=0,COUNT(N474:Q474)=COUNTA(N474:Q474),MIN(N474:Q474)&gt;=0)),"Enter nonnegative numbers for demand, days and stock",IF(NOT(OR(AND(D474="Entered",COUNT(E474)=1,E474&gt;=0,COUNTA(F474:G474)=0),AND(D474="Statistical",E474="",COUNT(F474:G474)=2,F474&gt;=0,G474&gt;=50,G474&lt;=99.9))),"Choose entered safety OR sigma and service (50-99.9%)",IF(NOT(OR(AND(H474="Entered",COUNT(I474)=1,I474&gt;=0,COUNTA(J474:L474)=0),AND(H474="EOQ",I474="",L474="",COUNT(J474:K474)=2,MIN(J474:K474)&gt;0),AND(H474="Review",COUNT(L474)=1,L474&gt;=0,COUNTA(I474:K474)=0))),"Choose one quantity basis; EOQ costs must be positive",IF(IF(H474="EOQ",IF(B474=0,TRUE,SQRT(2*(B474*365)*J474/K474)&gt;0),TRUE),"Ready","Calculated EOQ outside numeric range; rescale")))),"Check inputs / numeric range")))</f>
        <v/>
      </c>
      <c r="S474" s="8">
        <f>IF(R474&lt;&gt;"Ready","",IFERROR(IF(D474="Statistical",IF(G474=50,0,MAX(0,_xlfn.NORM.S.INV(G474/100))),""),""))</f>
        <v/>
      </c>
      <c r="T474" s="8">
        <f>IF(R474&lt;&gt;"Ready","",IFERROR(IF(D474="Entered",E474,S474*F474*SQRT(C474)),""))</f>
        <v/>
      </c>
      <c r="U474" s="8">
        <f>IF(R474&lt;&gt;"Ready","",IFERROR(B474*365,""))</f>
        <v/>
      </c>
      <c r="V474" s="8">
        <f>IF(R474&lt;&gt;"Ready","",IFERROR(IF(H474="Entered",I474,IF(H474="Review",B474*L474,IF(U474=0,0,SQRT(2*U474*J474/K474)))),""))</f>
        <v/>
      </c>
      <c r="W474" s="8">
        <f>IF(R474&lt;&gt;"Ready","",IFERROR(B474*C474+T474,""))</f>
        <v/>
      </c>
      <c r="X474" s="8">
        <f>IF(R474&lt;&gt;"Ready","",IFERROR(W474+V474,""))</f>
        <v/>
      </c>
      <c r="Y474" s="8">
        <f>IF(R474&lt;&gt;"Ready","",IFERROR(M474+N(N474)-N(O474),""))</f>
        <v/>
      </c>
      <c r="Z474" s="8">
        <f>IF(R474&lt;&gt;"Ready","",IFERROR(IF(OR(Y474&lt;=W474,Y474-W474&lt;=MIN(8.881784197001252E-16*MAX(ABS(Y474),ABS(W474)),1E-9)),"Yes","No"),""))</f>
        <v/>
      </c>
      <c r="AA474" s="8">
        <f>IF(R474&lt;&gt;"Ready","",IFERROR(IF(AND(Z474="Yes",NOT(OR(X474&lt;=Y474,X474-Y474&lt;=MIN(8.881784197001252E-16*MAX(ABS(X474),ABS(Y474)),1E-9)))),MAX(0,X474-Y474),0),""))</f>
        <v/>
      </c>
      <c r="AB474" s="8">
        <f>IF(R474&lt;&gt;"Ready","",IFERROR(IF(AA474&gt;0,IF(N(Q474)&gt;0,IF(ABS(AD474-ROUND(AD474,0))&lt;=MIN(8.881784197001252E-16*AD474,1E-9),ROUND(AD474,0),ROUNDUP(AD474,0))*Q474,MAX(AA474,N(P474))),0),""))</f>
        <v/>
      </c>
      <c r="AC474" s="8">
        <f>IF(R474&lt;&gt;"Ready","",IFERROR(Y474+AB474,""))</f>
        <v/>
      </c>
      <c r="AD474" s="8">
        <f>IF(R474&lt;&gt;"Ready","",IFERROR(IF(N(Q474)&gt;0,MAX(AA474,N(P474))/Q474,""),""))</f>
        <v/>
      </c>
    </row>
    <row r="475">
      <c r="A475" s="6" t="n"/>
      <c r="B475" s="7" t="n"/>
      <c r="C475" s="7" t="n"/>
      <c r="D475" s="7" t="n"/>
      <c r="E475" s="7" t="n"/>
      <c r="F475" s="7" t="n"/>
      <c r="G475" s="7" t="n"/>
      <c r="H475" s="7" t="n"/>
      <c r="I475" s="7" t="n"/>
      <c r="J475" s="7" t="n"/>
      <c r="K475" s="7" t="n"/>
      <c r="L475" s="7" t="n"/>
      <c r="M475" s="7" t="n"/>
      <c r="N475" s="7" t="n"/>
      <c r="O475" s="7" t="n"/>
      <c r="P475" s="7" t="n"/>
      <c r="Q475" s="7" t="n"/>
      <c r="R475" s="8">
        <f>IF(COUNTA(A475:Q475)=0,"",IF(TRIM(A475&amp;"")="","Item required",IFERROR(IF(NOT(AND(COUNT(B475:C475,M475)=3,MIN(B475:C475,M475)&gt;=0,COUNT(N475:Q475)=COUNTA(N475:Q475),MIN(N475:Q475)&gt;=0)),"Enter nonnegative numbers for demand, days and stock",IF(NOT(OR(AND(D475="Entered",COUNT(E475)=1,E475&gt;=0,COUNTA(F475:G475)=0),AND(D475="Statistical",E475="",COUNT(F475:G475)=2,F475&gt;=0,G475&gt;=50,G475&lt;=99.9))),"Choose entered safety OR sigma and service (50-99.9%)",IF(NOT(OR(AND(H475="Entered",COUNT(I475)=1,I475&gt;=0,COUNTA(J475:L475)=0),AND(H475="EOQ",I475="",L475="",COUNT(J475:K475)=2,MIN(J475:K475)&gt;0),AND(H475="Review",COUNT(L475)=1,L475&gt;=0,COUNTA(I475:K475)=0))),"Choose one quantity basis; EOQ costs must be positive",IF(IF(H475="EOQ",IF(B475=0,TRUE,SQRT(2*(B475*365)*J475/K475)&gt;0),TRUE),"Ready","Calculated EOQ outside numeric range; rescale")))),"Check inputs / numeric range")))</f>
        <v/>
      </c>
      <c r="S475" s="8">
        <f>IF(R475&lt;&gt;"Ready","",IFERROR(IF(D475="Statistical",IF(G475=50,0,MAX(0,_xlfn.NORM.S.INV(G475/100))),""),""))</f>
        <v/>
      </c>
      <c r="T475" s="8">
        <f>IF(R475&lt;&gt;"Ready","",IFERROR(IF(D475="Entered",E475,S475*F475*SQRT(C475)),""))</f>
        <v/>
      </c>
      <c r="U475" s="8">
        <f>IF(R475&lt;&gt;"Ready","",IFERROR(B475*365,""))</f>
        <v/>
      </c>
      <c r="V475" s="8">
        <f>IF(R475&lt;&gt;"Ready","",IFERROR(IF(H475="Entered",I475,IF(H475="Review",B475*L475,IF(U475=0,0,SQRT(2*U475*J475/K475)))),""))</f>
        <v/>
      </c>
      <c r="W475" s="8">
        <f>IF(R475&lt;&gt;"Ready","",IFERROR(B475*C475+T475,""))</f>
        <v/>
      </c>
      <c r="X475" s="8">
        <f>IF(R475&lt;&gt;"Ready","",IFERROR(W475+V475,""))</f>
        <v/>
      </c>
      <c r="Y475" s="8">
        <f>IF(R475&lt;&gt;"Ready","",IFERROR(M475+N(N475)-N(O475),""))</f>
        <v/>
      </c>
      <c r="Z475" s="8">
        <f>IF(R475&lt;&gt;"Ready","",IFERROR(IF(OR(Y475&lt;=W475,Y475-W475&lt;=MIN(8.881784197001252E-16*MAX(ABS(Y475),ABS(W475)),1E-9)),"Yes","No"),""))</f>
        <v/>
      </c>
      <c r="AA475" s="8">
        <f>IF(R475&lt;&gt;"Ready","",IFERROR(IF(AND(Z475="Yes",NOT(OR(X475&lt;=Y475,X475-Y475&lt;=MIN(8.881784197001252E-16*MAX(ABS(X475),ABS(Y475)),1E-9)))),MAX(0,X475-Y475),0),""))</f>
        <v/>
      </c>
      <c r="AB475" s="8">
        <f>IF(R475&lt;&gt;"Ready","",IFERROR(IF(AA475&gt;0,IF(N(Q475)&gt;0,IF(ABS(AD475-ROUND(AD475,0))&lt;=MIN(8.881784197001252E-16*AD475,1E-9),ROUND(AD475,0),ROUNDUP(AD475,0))*Q475,MAX(AA475,N(P475))),0),""))</f>
        <v/>
      </c>
      <c r="AC475" s="8">
        <f>IF(R475&lt;&gt;"Ready","",IFERROR(Y475+AB475,""))</f>
        <v/>
      </c>
      <c r="AD475" s="8">
        <f>IF(R475&lt;&gt;"Ready","",IFERROR(IF(N(Q475)&gt;0,MAX(AA475,N(P475))/Q475,""),""))</f>
        <v/>
      </c>
    </row>
    <row r="476">
      <c r="A476" s="6" t="n"/>
      <c r="B476" s="7" t="n"/>
      <c r="C476" s="7" t="n"/>
      <c r="D476" s="7" t="n"/>
      <c r="E476" s="7" t="n"/>
      <c r="F476" s="7" t="n"/>
      <c r="G476" s="7" t="n"/>
      <c r="H476" s="7" t="n"/>
      <c r="I476" s="7" t="n"/>
      <c r="J476" s="7" t="n"/>
      <c r="K476" s="7" t="n"/>
      <c r="L476" s="7" t="n"/>
      <c r="M476" s="7" t="n"/>
      <c r="N476" s="7" t="n"/>
      <c r="O476" s="7" t="n"/>
      <c r="P476" s="7" t="n"/>
      <c r="Q476" s="7" t="n"/>
      <c r="R476" s="8">
        <f>IF(COUNTA(A476:Q476)=0,"",IF(TRIM(A476&amp;"")="","Item required",IFERROR(IF(NOT(AND(COUNT(B476:C476,M476)=3,MIN(B476:C476,M476)&gt;=0,COUNT(N476:Q476)=COUNTA(N476:Q476),MIN(N476:Q476)&gt;=0)),"Enter nonnegative numbers for demand, days and stock",IF(NOT(OR(AND(D476="Entered",COUNT(E476)=1,E476&gt;=0,COUNTA(F476:G476)=0),AND(D476="Statistical",E476="",COUNT(F476:G476)=2,F476&gt;=0,G476&gt;=50,G476&lt;=99.9))),"Choose entered safety OR sigma and service (50-99.9%)",IF(NOT(OR(AND(H476="Entered",COUNT(I476)=1,I476&gt;=0,COUNTA(J476:L476)=0),AND(H476="EOQ",I476="",L476="",COUNT(J476:K476)=2,MIN(J476:K476)&gt;0),AND(H476="Review",COUNT(L476)=1,L476&gt;=0,COUNTA(I476:K476)=0))),"Choose one quantity basis; EOQ costs must be positive",IF(IF(H476="EOQ",IF(B476=0,TRUE,SQRT(2*(B476*365)*J476/K476)&gt;0),TRUE),"Ready","Calculated EOQ outside numeric range; rescale")))),"Check inputs / numeric range")))</f>
        <v/>
      </c>
      <c r="S476" s="8">
        <f>IF(R476&lt;&gt;"Ready","",IFERROR(IF(D476="Statistical",IF(G476=50,0,MAX(0,_xlfn.NORM.S.INV(G476/100))),""),""))</f>
        <v/>
      </c>
      <c r="T476" s="8">
        <f>IF(R476&lt;&gt;"Ready","",IFERROR(IF(D476="Entered",E476,S476*F476*SQRT(C476)),""))</f>
        <v/>
      </c>
      <c r="U476" s="8">
        <f>IF(R476&lt;&gt;"Ready","",IFERROR(B476*365,""))</f>
        <v/>
      </c>
      <c r="V476" s="8">
        <f>IF(R476&lt;&gt;"Ready","",IFERROR(IF(H476="Entered",I476,IF(H476="Review",B476*L476,IF(U476=0,0,SQRT(2*U476*J476/K476)))),""))</f>
        <v/>
      </c>
      <c r="W476" s="8">
        <f>IF(R476&lt;&gt;"Ready","",IFERROR(B476*C476+T476,""))</f>
        <v/>
      </c>
      <c r="X476" s="8">
        <f>IF(R476&lt;&gt;"Ready","",IFERROR(W476+V476,""))</f>
        <v/>
      </c>
      <c r="Y476" s="8">
        <f>IF(R476&lt;&gt;"Ready","",IFERROR(M476+N(N476)-N(O476),""))</f>
        <v/>
      </c>
      <c r="Z476" s="8">
        <f>IF(R476&lt;&gt;"Ready","",IFERROR(IF(OR(Y476&lt;=W476,Y476-W476&lt;=MIN(8.881784197001252E-16*MAX(ABS(Y476),ABS(W476)),1E-9)),"Yes","No"),""))</f>
        <v/>
      </c>
      <c r="AA476" s="8">
        <f>IF(R476&lt;&gt;"Ready","",IFERROR(IF(AND(Z476="Yes",NOT(OR(X476&lt;=Y476,X476-Y476&lt;=MIN(8.881784197001252E-16*MAX(ABS(X476),ABS(Y476)),1E-9)))),MAX(0,X476-Y476),0),""))</f>
        <v/>
      </c>
      <c r="AB476" s="8">
        <f>IF(R476&lt;&gt;"Ready","",IFERROR(IF(AA476&gt;0,IF(N(Q476)&gt;0,IF(ABS(AD476-ROUND(AD476,0))&lt;=MIN(8.881784197001252E-16*AD476,1E-9),ROUND(AD476,0),ROUNDUP(AD476,0))*Q476,MAX(AA476,N(P476))),0),""))</f>
        <v/>
      </c>
      <c r="AC476" s="8">
        <f>IF(R476&lt;&gt;"Ready","",IFERROR(Y476+AB476,""))</f>
        <v/>
      </c>
      <c r="AD476" s="8">
        <f>IF(R476&lt;&gt;"Ready","",IFERROR(IF(N(Q476)&gt;0,MAX(AA476,N(P476))/Q476,""),""))</f>
        <v/>
      </c>
    </row>
    <row r="477">
      <c r="A477" s="6" t="n"/>
      <c r="B477" s="7" t="n"/>
      <c r="C477" s="7" t="n"/>
      <c r="D477" s="7" t="n"/>
      <c r="E477" s="7" t="n"/>
      <c r="F477" s="7" t="n"/>
      <c r="G477" s="7" t="n"/>
      <c r="H477" s="7" t="n"/>
      <c r="I477" s="7" t="n"/>
      <c r="J477" s="7" t="n"/>
      <c r="K477" s="7" t="n"/>
      <c r="L477" s="7" t="n"/>
      <c r="M477" s="7" t="n"/>
      <c r="N477" s="7" t="n"/>
      <c r="O477" s="7" t="n"/>
      <c r="P477" s="7" t="n"/>
      <c r="Q477" s="7" t="n"/>
      <c r="R477" s="8">
        <f>IF(COUNTA(A477:Q477)=0,"",IF(TRIM(A477&amp;"")="","Item required",IFERROR(IF(NOT(AND(COUNT(B477:C477,M477)=3,MIN(B477:C477,M477)&gt;=0,COUNT(N477:Q477)=COUNTA(N477:Q477),MIN(N477:Q477)&gt;=0)),"Enter nonnegative numbers for demand, days and stock",IF(NOT(OR(AND(D477="Entered",COUNT(E477)=1,E477&gt;=0,COUNTA(F477:G477)=0),AND(D477="Statistical",E477="",COUNT(F477:G477)=2,F477&gt;=0,G477&gt;=50,G477&lt;=99.9))),"Choose entered safety OR sigma and service (50-99.9%)",IF(NOT(OR(AND(H477="Entered",COUNT(I477)=1,I477&gt;=0,COUNTA(J477:L477)=0),AND(H477="EOQ",I477="",L477="",COUNT(J477:K477)=2,MIN(J477:K477)&gt;0),AND(H477="Review",COUNT(L477)=1,L477&gt;=0,COUNTA(I477:K477)=0))),"Choose one quantity basis; EOQ costs must be positive",IF(IF(H477="EOQ",IF(B477=0,TRUE,SQRT(2*(B477*365)*J477/K477)&gt;0),TRUE),"Ready","Calculated EOQ outside numeric range; rescale")))),"Check inputs / numeric range")))</f>
        <v/>
      </c>
      <c r="S477" s="8">
        <f>IF(R477&lt;&gt;"Ready","",IFERROR(IF(D477="Statistical",IF(G477=50,0,MAX(0,_xlfn.NORM.S.INV(G477/100))),""),""))</f>
        <v/>
      </c>
      <c r="T477" s="8">
        <f>IF(R477&lt;&gt;"Ready","",IFERROR(IF(D477="Entered",E477,S477*F477*SQRT(C477)),""))</f>
        <v/>
      </c>
      <c r="U477" s="8">
        <f>IF(R477&lt;&gt;"Ready","",IFERROR(B477*365,""))</f>
        <v/>
      </c>
      <c r="V477" s="8">
        <f>IF(R477&lt;&gt;"Ready","",IFERROR(IF(H477="Entered",I477,IF(H477="Review",B477*L477,IF(U477=0,0,SQRT(2*U477*J477/K477)))),""))</f>
        <v/>
      </c>
      <c r="W477" s="8">
        <f>IF(R477&lt;&gt;"Ready","",IFERROR(B477*C477+T477,""))</f>
        <v/>
      </c>
      <c r="X477" s="8">
        <f>IF(R477&lt;&gt;"Ready","",IFERROR(W477+V477,""))</f>
        <v/>
      </c>
      <c r="Y477" s="8">
        <f>IF(R477&lt;&gt;"Ready","",IFERROR(M477+N(N477)-N(O477),""))</f>
        <v/>
      </c>
      <c r="Z477" s="8">
        <f>IF(R477&lt;&gt;"Ready","",IFERROR(IF(OR(Y477&lt;=W477,Y477-W477&lt;=MIN(8.881784197001252E-16*MAX(ABS(Y477),ABS(W477)),1E-9)),"Yes","No"),""))</f>
        <v/>
      </c>
      <c r="AA477" s="8">
        <f>IF(R477&lt;&gt;"Ready","",IFERROR(IF(AND(Z477="Yes",NOT(OR(X477&lt;=Y477,X477-Y477&lt;=MIN(8.881784197001252E-16*MAX(ABS(X477),ABS(Y477)),1E-9)))),MAX(0,X477-Y477),0),""))</f>
        <v/>
      </c>
      <c r="AB477" s="8">
        <f>IF(R477&lt;&gt;"Ready","",IFERROR(IF(AA477&gt;0,IF(N(Q477)&gt;0,IF(ABS(AD477-ROUND(AD477,0))&lt;=MIN(8.881784197001252E-16*AD477,1E-9),ROUND(AD477,0),ROUNDUP(AD477,0))*Q477,MAX(AA477,N(P477))),0),""))</f>
        <v/>
      </c>
      <c r="AC477" s="8">
        <f>IF(R477&lt;&gt;"Ready","",IFERROR(Y477+AB477,""))</f>
        <v/>
      </c>
      <c r="AD477" s="8">
        <f>IF(R477&lt;&gt;"Ready","",IFERROR(IF(N(Q477)&gt;0,MAX(AA477,N(P477))/Q477,""),""))</f>
        <v/>
      </c>
    </row>
    <row r="478">
      <c r="A478" s="6" t="n"/>
      <c r="B478" s="7" t="n"/>
      <c r="C478" s="7" t="n"/>
      <c r="D478" s="7" t="n"/>
      <c r="E478" s="7" t="n"/>
      <c r="F478" s="7" t="n"/>
      <c r="G478" s="7" t="n"/>
      <c r="H478" s="7" t="n"/>
      <c r="I478" s="7" t="n"/>
      <c r="J478" s="7" t="n"/>
      <c r="K478" s="7" t="n"/>
      <c r="L478" s="7" t="n"/>
      <c r="M478" s="7" t="n"/>
      <c r="N478" s="7" t="n"/>
      <c r="O478" s="7" t="n"/>
      <c r="P478" s="7" t="n"/>
      <c r="Q478" s="7" t="n"/>
      <c r="R478" s="8">
        <f>IF(COUNTA(A478:Q478)=0,"",IF(TRIM(A478&amp;"")="","Item required",IFERROR(IF(NOT(AND(COUNT(B478:C478,M478)=3,MIN(B478:C478,M478)&gt;=0,COUNT(N478:Q478)=COUNTA(N478:Q478),MIN(N478:Q478)&gt;=0)),"Enter nonnegative numbers for demand, days and stock",IF(NOT(OR(AND(D478="Entered",COUNT(E478)=1,E478&gt;=0,COUNTA(F478:G478)=0),AND(D478="Statistical",E478="",COUNT(F478:G478)=2,F478&gt;=0,G478&gt;=50,G478&lt;=99.9))),"Choose entered safety OR sigma and service (50-99.9%)",IF(NOT(OR(AND(H478="Entered",COUNT(I478)=1,I478&gt;=0,COUNTA(J478:L478)=0),AND(H478="EOQ",I478="",L478="",COUNT(J478:K478)=2,MIN(J478:K478)&gt;0),AND(H478="Review",COUNT(L478)=1,L478&gt;=0,COUNTA(I478:K478)=0))),"Choose one quantity basis; EOQ costs must be positive",IF(IF(H478="EOQ",IF(B478=0,TRUE,SQRT(2*(B478*365)*J478/K478)&gt;0),TRUE),"Ready","Calculated EOQ outside numeric range; rescale")))),"Check inputs / numeric range")))</f>
        <v/>
      </c>
      <c r="S478" s="8">
        <f>IF(R478&lt;&gt;"Ready","",IFERROR(IF(D478="Statistical",IF(G478=50,0,MAX(0,_xlfn.NORM.S.INV(G478/100))),""),""))</f>
        <v/>
      </c>
      <c r="T478" s="8">
        <f>IF(R478&lt;&gt;"Ready","",IFERROR(IF(D478="Entered",E478,S478*F478*SQRT(C478)),""))</f>
        <v/>
      </c>
      <c r="U478" s="8">
        <f>IF(R478&lt;&gt;"Ready","",IFERROR(B478*365,""))</f>
        <v/>
      </c>
      <c r="V478" s="8">
        <f>IF(R478&lt;&gt;"Ready","",IFERROR(IF(H478="Entered",I478,IF(H478="Review",B478*L478,IF(U478=0,0,SQRT(2*U478*J478/K478)))),""))</f>
        <v/>
      </c>
      <c r="W478" s="8">
        <f>IF(R478&lt;&gt;"Ready","",IFERROR(B478*C478+T478,""))</f>
        <v/>
      </c>
      <c r="X478" s="8">
        <f>IF(R478&lt;&gt;"Ready","",IFERROR(W478+V478,""))</f>
        <v/>
      </c>
      <c r="Y478" s="8">
        <f>IF(R478&lt;&gt;"Ready","",IFERROR(M478+N(N478)-N(O478),""))</f>
        <v/>
      </c>
      <c r="Z478" s="8">
        <f>IF(R478&lt;&gt;"Ready","",IFERROR(IF(OR(Y478&lt;=W478,Y478-W478&lt;=MIN(8.881784197001252E-16*MAX(ABS(Y478),ABS(W478)),1E-9)),"Yes","No"),""))</f>
        <v/>
      </c>
      <c r="AA478" s="8">
        <f>IF(R478&lt;&gt;"Ready","",IFERROR(IF(AND(Z478="Yes",NOT(OR(X478&lt;=Y478,X478-Y478&lt;=MIN(8.881784197001252E-16*MAX(ABS(X478),ABS(Y478)),1E-9)))),MAX(0,X478-Y478),0),""))</f>
        <v/>
      </c>
      <c r="AB478" s="8">
        <f>IF(R478&lt;&gt;"Ready","",IFERROR(IF(AA478&gt;0,IF(N(Q478)&gt;0,IF(ABS(AD478-ROUND(AD478,0))&lt;=MIN(8.881784197001252E-16*AD478,1E-9),ROUND(AD478,0),ROUNDUP(AD478,0))*Q478,MAX(AA478,N(P478))),0),""))</f>
        <v/>
      </c>
      <c r="AC478" s="8">
        <f>IF(R478&lt;&gt;"Ready","",IFERROR(Y478+AB478,""))</f>
        <v/>
      </c>
      <c r="AD478" s="8">
        <f>IF(R478&lt;&gt;"Ready","",IFERROR(IF(N(Q478)&gt;0,MAX(AA478,N(P478))/Q478,""),""))</f>
        <v/>
      </c>
    </row>
    <row r="479">
      <c r="A479" s="6" t="n"/>
      <c r="B479" s="7" t="n"/>
      <c r="C479" s="7" t="n"/>
      <c r="D479" s="7" t="n"/>
      <c r="E479" s="7" t="n"/>
      <c r="F479" s="7" t="n"/>
      <c r="G479" s="7" t="n"/>
      <c r="H479" s="7" t="n"/>
      <c r="I479" s="7" t="n"/>
      <c r="J479" s="7" t="n"/>
      <c r="K479" s="7" t="n"/>
      <c r="L479" s="7" t="n"/>
      <c r="M479" s="7" t="n"/>
      <c r="N479" s="7" t="n"/>
      <c r="O479" s="7" t="n"/>
      <c r="P479" s="7" t="n"/>
      <c r="Q479" s="7" t="n"/>
      <c r="R479" s="8">
        <f>IF(COUNTA(A479:Q479)=0,"",IF(TRIM(A479&amp;"")="","Item required",IFERROR(IF(NOT(AND(COUNT(B479:C479,M479)=3,MIN(B479:C479,M479)&gt;=0,COUNT(N479:Q479)=COUNTA(N479:Q479),MIN(N479:Q479)&gt;=0)),"Enter nonnegative numbers for demand, days and stock",IF(NOT(OR(AND(D479="Entered",COUNT(E479)=1,E479&gt;=0,COUNTA(F479:G479)=0),AND(D479="Statistical",E479="",COUNT(F479:G479)=2,F479&gt;=0,G479&gt;=50,G479&lt;=99.9))),"Choose entered safety OR sigma and service (50-99.9%)",IF(NOT(OR(AND(H479="Entered",COUNT(I479)=1,I479&gt;=0,COUNTA(J479:L479)=0),AND(H479="EOQ",I479="",L479="",COUNT(J479:K479)=2,MIN(J479:K479)&gt;0),AND(H479="Review",COUNT(L479)=1,L479&gt;=0,COUNTA(I479:K479)=0))),"Choose one quantity basis; EOQ costs must be positive",IF(IF(H479="EOQ",IF(B479=0,TRUE,SQRT(2*(B479*365)*J479/K479)&gt;0),TRUE),"Ready","Calculated EOQ outside numeric range; rescale")))),"Check inputs / numeric range")))</f>
        <v/>
      </c>
      <c r="S479" s="8">
        <f>IF(R479&lt;&gt;"Ready","",IFERROR(IF(D479="Statistical",IF(G479=50,0,MAX(0,_xlfn.NORM.S.INV(G479/100))),""),""))</f>
        <v/>
      </c>
      <c r="T479" s="8">
        <f>IF(R479&lt;&gt;"Ready","",IFERROR(IF(D479="Entered",E479,S479*F479*SQRT(C479)),""))</f>
        <v/>
      </c>
      <c r="U479" s="8">
        <f>IF(R479&lt;&gt;"Ready","",IFERROR(B479*365,""))</f>
        <v/>
      </c>
      <c r="V479" s="8">
        <f>IF(R479&lt;&gt;"Ready","",IFERROR(IF(H479="Entered",I479,IF(H479="Review",B479*L479,IF(U479=0,0,SQRT(2*U479*J479/K479)))),""))</f>
        <v/>
      </c>
      <c r="W479" s="8">
        <f>IF(R479&lt;&gt;"Ready","",IFERROR(B479*C479+T479,""))</f>
        <v/>
      </c>
      <c r="X479" s="8">
        <f>IF(R479&lt;&gt;"Ready","",IFERROR(W479+V479,""))</f>
        <v/>
      </c>
      <c r="Y479" s="8">
        <f>IF(R479&lt;&gt;"Ready","",IFERROR(M479+N(N479)-N(O479),""))</f>
        <v/>
      </c>
      <c r="Z479" s="8">
        <f>IF(R479&lt;&gt;"Ready","",IFERROR(IF(OR(Y479&lt;=W479,Y479-W479&lt;=MIN(8.881784197001252E-16*MAX(ABS(Y479),ABS(W479)),1E-9)),"Yes","No"),""))</f>
        <v/>
      </c>
      <c r="AA479" s="8">
        <f>IF(R479&lt;&gt;"Ready","",IFERROR(IF(AND(Z479="Yes",NOT(OR(X479&lt;=Y479,X479-Y479&lt;=MIN(8.881784197001252E-16*MAX(ABS(X479),ABS(Y479)),1E-9)))),MAX(0,X479-Y479),0),""))</f>
        <v/>
      </c>
      <c r="AB479" s="8">
        <f>IF(R479&lt;&gt;"Ready","",IFERROR(IF(AA479&gt;0,IF(N(Q479)&gt;0,IF(ABS(AD479-ROUND(AD479,0))&lt;=MIN(8.881784197001252E-16*AD479,1E-9),ROUND(AD479,0),ROUNDUP(AD479,0))*Q479,MAX(AA479,N(P479))),0),""))</f>
        <v/>
      </c>
      <c r="AC479" s="8">
        <f>IF(R479&lt;&gt;"Ready","",IFERROR(Y479+AB479,""))</f>
        <v/>
      </c>
      <c r="AD479" s="8">
        <f>IF(R479&lt;&gt;"Ready","",IFERROR(IF(N(Q479)&gt;0,MAX(AA479,N(P479))/Q479,""),""))</f>
        <v/>
      </c>
    </row>
    <row r="480">
      <c r="A480" s="6" t="n"/>
      <c r="B480" s="7" t="n"/>
      <c r="C480" s="7" t="n"/>
      <c r="D480" s="7" t="n"/>
      <c r="E480" s="7" t="n"/>
      <c r="F480" s="7" t="n"/>
      <c r="G480" s="7" t="n"/>
      <c r="H480" s="7" t="n"/>
      <c r="I480" s="7" t="n"/>
      <c r="J480" s="7" t="n"/>
      <c r="K480" s="7" t="n"/>
      <c r="L480" s="7" t="n"/>
      <c r="M480" s="7" t="n"/>
      <c r="N480" s="7" t="n"/>
      <c r="O480" s="7" t="n"/>
      <c r="P480" s="7" t="n"/>
      <c r="Q480" s="7" t="n"/>
      <c r="R480" s="8">
        <f>IF(COUNTA(A480:Q480)=0,"",IF(TRIM(A480&amp;"")="","Item required",IFERROR(IF(NOT(AND(COUNT(B480:C480,M480)=3,MIN(B480:C480,M480)&gt;=0,COUNT(N480:Q480)=COUNTA(N480:Q480),MIN(N480:Q480)&gt;=0)),"Enter nonnegative numbers for demand, days and stock",IF(NOT(OR(AND(D480="Entered",COUNT(E480)=1,E480&gt;=0,COUNTA(F480:G480)=0),AND(D480="Statistical",E480="",COUNT(F480:G480)=2,F480&gt;=0,G480&gt;=50,G480&lt;=99.9))),"Choose entered safety OR sigma and service (50-99.9%)",IF(NOT(OR(AND(H480="Entered",COUNT(I480)=1,I480&gt;=0,COUNTA(J480:L480)=0),AND(H480="EOQ",I480="",L480="",COUNT(J480:K480)=2,MIN(J480:K480)&gt;0),AND(H480="Review",COUNT(L480)=1,L480&gt;=0,COUNTA(I480:K480)=0))),"Choose one quantity basis; EOQ costs must be positive",IF(IF(H480="EOQ",IF(B480=0,TRUE,SQRT(2*(B480*365)*J480/K480)&gt;0),TRUE),"Ready","Calculated EOQ outside numeric range; rescale")))),"Check inputs / numeric range")))</f>
        <v/>
      </c>
      <c r="S480" s="8">
        <f>IF(R480&lt;&gt;"Ready","",IFERROR(IF(D480="Statistical",IF(G480=50,0,MAX(0,_xlfn.NORM.S.INV(G480/100))),""),""))</f>
        <v/>
      </c>
      <c r="T480" s="8">
        <f>IF(R480&lt;&gt;"Ready","",IFERROR(IF(D480="Entered",E480,S480*F480*SQRT(C480)),""))</f>
        <v/>
      </c>
      <c r="U480" s="8">
        <f>IF(R480&lt;&gt;"Ready","",IFERROR(B480*365,""))</f>
        <v/>
      </c>
      <c r="V480" s="8">
        <f>IF(R480&lt;&gt;"Ready","",IFERROR(IF(H480="Entered",I480,IF(H480="Review",B480*L480,IF(U480=0,0,SQRT(2*U480*J480/K480)))),""))</f>
        <v/>
      </c>
      <c r="W480" s="8">
        <f>IF(R480&lt;&gt;"Ready","",IFERROR(B480*C480+T480,""))</f>
        <v/>
      </c>
      <c r="X480" s="8">
        <f>IF(R480&lt;&gt;"Ready","",IFERROR(W480+V480,""))</f>
        <v/>
      </c>
      <c r="Y480" s="8">
        <f>IF(R480&lt;&gt;"Ready","",IFERROR(M480+N(N480)-N(O480),""))</f>
        <v/>
      </c>
      <c r="Z480" s="8">
        <f>IF(R480&lt;&gt;"Ready","",IFERROR(IF(OR(Y480&lt;=W480,Y480-W480&lt;=MIN(8.881784197001252E-16*MAX(ABS(Y480),ABS(W480)),1E-9)),"Yes","No"),""))</f>
        <v/>
      </c>
      <c r="AA480" s="8">
        <f>IF(R480&lt;&gt;"Ready","",IFERROR(IF(AND(Z480="Yes",NOT(OR(X480&lt;=Y480,X480-Y480&lt;=MIN(8.881784197001252E-16*MAX(ABS(X480),ABS(Y480)),1E-9)))),MAX(0,X480-Y480),0),""))</f>
        <v/>
      </c>
      <c r="AB480" s="8">
        <f>IF(R480&lt;&gt;"Ready","",IFERROR(IF(AA480&gt;0,IF(N(Q480)&gt;0,IF(ABS(AD480-ROUND(AD480,0))&lt;=MIN(8.881784197001252E-16*AD480,1E-9),ROUND(AD480,0),ROUNDUP(AD480,0))*Q480,MAX(AA480,N(P480))),0),""))</f>
        <v/>
      </c>
      <c r="AC480" s="8">
        <f>IF(R480&lt;&gt;"Ready","",IFERROR(Y480+AB480,""))</f>
        <v/>
      </c>
      <c r="AD480" s="8">
        <f>IF(R480&lt;&gt;"Ready","",IFERROR(IF(N(Q480)&gt;0,MAX(AA480,N(P480))/Q480,""),""))</f>
        <v/>
      </c>
    </row>
    <row r="481">
      <c r="A481" s="6" t="n"/>
      <c r="B481" s="7" t="n"/>
      <c r="C481" s="7" t="n"/>
      <c r="D481" s="7" t="n"/>
      <c r="E481" s="7" t="n"/>
      <c r="F481" s="7" t="n"/>
      <c r="G481" s="7" t="n"/>
      <c r="H481" s="7" t="n"/>
      <c r="I481" s="7" t="n"/>
      <c r="J481" s="7" t="n"/>
      <c r="K481" s="7" t="n"/>
      <c r="L481" s="7" t="n"/>
      <c r="M481" s="7" t="n"/>
      <c r="N481" s="7" t="n"/>
      <c r="O481" s="7" t="n"/>
      <c r="P481" s="7" t="n"/>
      <c r="Q481" s="7" t="n"/>
      <c r="R481" s="8">
        <f>IF(COUNTA(A481:Q481)=0,"",IF(TRIM(A481&amp;"")="","Item required",IFERROR(IF(NOT(AND(COUNT(B481:C481,M481)=3,MIN(B481:C481,M481)&gt;=0,COUNT(N481:Q481)=COUNTA(N481:Q481),MIN(N481:Q481)&gt;=0)),"Enter nonnegative numbers for demand, days and stock",IF(NOT(OR(AND(D481="Entered",COUNT(E481)=1,E481&gt;=0,COUNTA(F481:G481)=0),AND(D481="Statistical",E481="",COUNT(F481:G481)=2,F481&gt;=0,G481&gt;=50,G481&lt;=99.9))),"Choose entered safety OR sigma and service (50-99.9%)",IF(NOT(OR(AND(H481="Entered",COUNT(I481)=1,I481&gt;=0,COUNTA(J481:L481)=0),AND(H481="EOQ",I481="",L481="",COUNT(J481:K481)=2,MIN(J481:K481)&gt;0),AND(H481="Review",COUNT(L481)=1,L481&gt;=0,COUNTA(I481:K481)=0))),"Choose one quantity basis; EOQ costs must be positive",IF(IF(H481="EOQ",IF(B481=0,TRUE,SQRT(2*(B481*365)*J481/K481)&gt;0),TRUE),"Ready","Calculated EOQ outside numeric range; rescale")))),"Check inputs / numeric range")))</f>
        <v/>
      </c>
      <c r="S481" s="8">
        <f>IF(R481&lt;&gt;"Ready","",IFERROR(IF(D481="Statistical",IF(G481=50,0,MAX(0,_xlfn.NORM.S.INV(G481/100))),""),""))</f>
        <v/>
      </c>
      <c r="T481" s="8">
        <f>IF(R481&lt;&gt;"Ready","",IFERROR(IF(D481="Entered",E481,S481*F481*SQRT(C481)),""))</f>
        <v/>
      </c>
      <c r="U481" s="8">
        <f>IF(R481&lt;&gt;"Ready","",IFERROR(B481*365,""))</f>
        <v/>
      </c>
      <c r="V481" s="8">
        <f>IF(R481&lt;&gt;"Ready","",IFERROR(IF(H481="Entered",I481,IF(H481="Review",B481*L481,IF(U481=0,0,SQRT(2*U481*J481/K481)))),""))</f>
        <v/>
      </c>
      <c r="W481" s="8">
        <f>IF(R481&lt;&gt;"Ready","",IFERROR(B481*C481+T481,""))</f>
        <v/>
      </c>
      <c r="X481" s="8">
        <f>IF(R481&lt;&gt;"Ready","",IFERROR(W481+V481,""))</f>
        <v/>
      </c>
      <c r="Y481" s="8">
        <f>IF(R481&lt;&gt;"Ready","",IFERROR(M481+N(N481)-N(O481),""))</f>
        <v/>
      </c>
      <c r="Z481" s="8">
        <f>IF(R481&lt;&gt;"Ready","",IFERROR(IF(OR(Y481&lt;=W481,Y481-W481&lt;=MIN(8.881784197001252E-16*MAX(ABS(Y481),ABS(W481)),1E-9)),"Yes","No"),""))</f>
        <v/>
      </c>
      <c r="AA481" s="8">
        <f>IF(R481&lt;&gt;"Ready","",IFERROR(IF(AND(Z481="Yes",NOT(OR(X481&lt;=Y481,X481-Y481&lt;=MIN(8.881784197001252E-16*MAX(ABS(X481),ABS(Y481)),1E-9)))),MAX(0,X481-Y481),0),""))</f>
        <v/>
      </c>
      <c r="AB481" s="8">
        <f>IF(R481&lt;&gt;"Ready","",IFERROR(IF(AA481&gt;0,IF(N(Q481)&gt;0,IF(ABS(AD481-ROUND(AD481,0))&lt;=MIN(8.881784197001252E-16*AD481,1E-9),ROUND(AD481,0),ROUNDUP(AD481,0))*Q481,MAX(AA481,N(P481))),0),""))</f>
        <v/>
      </c>
      <c r="AC481" s="8">
        <f>IF(R481&lt;&gt;"Ready","",IFERROR(Y481+AB481,""))</f>
        <v/>
      </c>
      <c r="AD481" s="8">
        <f>IF(R481&lt;&gt;"Ready","",IFERROR(IF(N(Q481)&gt;0,MAX(AA481,N(P481))/Q481,""),""))</f>
        <v/>
      </c>
    </row>
    <row r="482">
      <c r="A482" s="6" t="n"/>
      <c r="B482" s="7" t="n"/>
      <c r="C482" s="7" t="n"/>
      <c r="D482" s="7" t="n"/>
      <c r="E482" s="7" t="n"/>
      <c r="F482" s="7" t="n"/>
      <c r="G482" s="7" t="n"/>
      <c r="H482" s="7" t="n"/>
      <c r="I482" s="7" t="n"/>
      <c r="J482" s="7" t="n"/>
      <c r="K482" s="7" t="n"/>
      <c r="L482" s="7" t="n"/>
      <c r="M482" s="7" t="n"/>
      <c r="N482" s="7" t="n"/>
      <c r="O482" s="7" t="n"/>
      <c r="P482" s="7" t="n"/>
      <c r="Q482" s="7" t="n"/>
      <c r="R482" s="8">
        <f>IF(COUNTA(A482:Q482)=0,"",IF(TRIM(A482&amp;"")="","Item required",IFERROR(IF(NOT(AND(COUNT(B482:C482,M482)=3,MIN(B482:C482,M482)&gt;=0,COUNT(N482:Q482)=COUNTA(N482:Q482),MIN(N482:Q482)&gt;=0)),"Enter nonnegative numbers for demand, days and stock",IF(NOT(OR(AND(D482="Entered",COUNT(E482)=1,E482&gt;=0,COUNTA(F482:G482)=0),AND(D482="Statistical",E482="",COUNT(F482:G482)=2,F482&gt;=0,G482&gt;=50,G482&lt;=99.9))),"Choose entered safety OR sigma and service (50-99.9%)",IF(NOT(OR(AND(H482="Entered",COUNT(I482)=1,I482&gt;=0,COUNTA(J482:L482)=0),AND(H482="EOQ",I482="",L482="",COUNT(J482:K482)=2,MIN(J482:K482)&gt;0),AND(H482="Review",COUNT(L482)=1,L482&gt;=0,COUNTA(I482:K482)=0))),"Choose one quantity basis; EOQ costs must be positive",IF(IF(H482="EOQ",IF(B482=0,TRUE,SQRT(2*(B482*365)*J482/K482)&gt;0),TRUE),"Ready","Calculated EOQ outside numeric range; rescale")))),"Check inputs / numeric range")))</f>
        <v/>
      </c>
      <c r="S482" s="8">
        <f>IF(R482&lt;&gt;"Ready","",IFERROR(IF(D482="Statistical",IF(G482=50,0,MAX(0,_xlfn.NORM.S.INV(G482/100))),""),""))</f>
        <v/>
      </c>
      <c r="T482" s="8">
        <f>IF(R482&lt;&gt;"Ready","",IFERROR(IF(D482="Entered",E482,S482*F482*SQRT(C482)),""))</f>
        <v/>
      </c>
      <c r="U482" s="8">
        <f>IF(R482&lt;&gt;"Ready","",IFERROR(B482*365,""))</f>
        <v/>
      </c>
      <c r="V482" s="8">
        <f>IF(R482&lt;&gt;"Ready","",IFERROR(IF(H482="Entered",I482,IF(H482="Review",B482*L482,IF(U482=0,0,SQRT(2*U482*J482/K482)))),""))</f>
        <v/>
      </c>
      <c r="W482" s="8">
        <f>IF(R482&lt;&gt;"Ready","",IFERROR(B482*C482+T482,""))</f>
        <v/>
      </c>
      <c r="X482" s="8">
        <f>IF(R482&lt;&gt;"Ready","",IFERROR(W482+V482,""))</f>
        <v/>
      </c>
      <c r="Y482" s="8">
        <f>IF(R482&lt;&gt;"Ready","",IFERROR(M482+N(N482)-N(O482),""))</f>
        <v/>
      </c>
      <c r="Z482" s="8">
        <f>IF(R482&lt;&gt;"Ready","",IFERROR(IF(OR(Y482&lt;=W482,Y482-W482&lt;=MIN(8.881784197001252E-16*MAX(ABS(Y482),ABS(W482)),1E-9)),"Yes","No"),""))</f>
        <v/>
      </c>
      <c r="AA482" s="8">
        <f>IF(R482&lt;&gt;"Ready","",IFERROR(IF(AND(Z482="Yes",NOT(OR(X482&lt;=Y482,X482-Y482&lt;=MIN(8.881784197001252E-16*MAX(ABS(X482),ABS(Y482)),1E-9)))),MAX(0,X482-Y482),0),""))</f>
        <v/>
      </c>
      <c r="AB482" s="8">
        <f>IF(R482&lt;&gt;"Ready","",IFERROR(IF(AA482&gt;0,IF(N(Q482)&gt;0,IF(ABS(AD482-ROUND(AD482,0))&lt;=MIN(8.881784197001252E-16*AD482,1E-9),ROUND(AD482,0),ROUNDUP(AD482,0))*Q482,MAX(AA482,N(P482))),0),""))</f>
        <v/>
      </c>
      <c r="AC482" s="8">
        <f>IF(R482&lt;&gt;"Ready","",IFERROR(Y482+AB482,""))</f>
        <v/>
      </c>
      <c r="AD482" s="8">
        <f>IF(R482&lt;&gt;"Ready","",IFERROR(IF(N(Q482)&gt;0,MAX(AA482,N(P482))/Q482,""),""))</f>
        <v/>
      </c>
    </row>
    <row r="483">
      <c r="A483" s="6" t="n"/>
      <c r="B483" s="7" t="n"/>
      <c r="C483" s="7" t="n"/>
      <c r="D483" s="7" t="n"/>
      <c r="E483" s="7" t="n"/>
      <c r="F483" s="7" t="n"/>
      <c r="G483" s="7" t="n"/>
      <c r="H483" s="7" t="n"/>
      <c r="I483" s="7" t="n"/>
      <c r="J483" s="7" t="n"/>
      <c r="K483" s="7" t="n"/>
      <c r="L483" s="7" t="n"/>
      <c r="M483" s="7" t="n"/>
      <c r="N483" s="7" t="n"/>
      <c r="O483" s="7" t="n"/>
      <c r="P483" s="7" t="n"/>
      <c r="Q483" s="7" t="n"/>
      <c r="R483" s="8">
        <f>IF(COUNTA(A483:Q483)=0,"",IF(TRIM(A483&amp;"")="","Item required",IFERROR(IF(NOT(AND(COUNT(B483:C483,M483)=3,MIN(B483:C483,M483)&gt;=0,COUNT(N483:Q483)=COUNTA(N483:Q483),MIN(N483:Q483)&gt;=0)),"Enter nonnegative numbers for demand, days and stock",IF(NOT(OR(AND(D483="Entered",COUNT(E483)=1,E483&gt;=0,COUNTA(F483:G483)=0),AND(D483="Statistical",E483="",COUNT(F483:G483)=2,F483&gt;=0,G483&gt;=50,G483&lt;=99.9))),"Choose entered safety OR sigma and service (50-99.9%)",IF(NOT(OR(AND(H483="Entered",COUNT(I483)=1,I483&gt;=0,COUNTA(J483:L483)=0),AND(H483="EOQ",I483="",L483="",COUNT(J483:K483)=2,MIN(J483:K483)&gt;0),AND(H483="Review",COUNT(L483)=1,L483&gt;=0,COUNTA(I483:K483)=0))),"Choose one quantity basis; EOQ costs must be positive",IF(IF(H483="EOQ",IF(B483=0,TRUE,SQRT(2*(B483*365)*J483/K483)&gt;0),TRUE),"Ready","Calculated EOQ outside numeric range; rescale")))),"Check inputs / numeric range")))</f>
        <v/>
      </c>
      <c r="S483" s="8">
        <f>IF(R483&lt;&gt;"Ready","",IFERROR(IF(D483="Statistical",IF(G483=50,0,MAX(0,_xlfn.NORM.S.INV(G483/100))),""),""))</f>
        <v/>
      </c>
      <c r="T483" s="8">
        <f>IF(R483&lt;&gt;"Ready","",IFERROR(IF(D483="Entered",E483,S483*F483*SQRT(C483)),""))</f>
        <v/>
      </c>
      <c r="U483" s="8">
        <f>IF(R483&lt;&gt;"Ready","",IFERROR(B483*365,""))</f>
        <v/>
      </c>
      <c r="V483" s="8">
        <f>IF(R483&lt;&gt;"Ready","",IFERROR(IF(H483="Entered",I483,IF(H483="Review",B483*L483,IF(U483=0,0,SQRT(2*U483*J483/K483)))),""))</f>
        <v/>
      </c>
      <c r="W483" s="8">
        <f>IF(R483&lt;&gt;"Ready","",IFERROR(B483*C483+T483,""))</f>
        <v/>
      </c>
      <c r="X483" s="8">
        <f>IF(R483&lt;&gt;"Ready","",IFERROR(W483+V483,""))</f>
        <v/>
      </c>
      <c r="Y483" s="8">
        <f>IF(R483&lt;&gt;"Ready","",IFERROR(M483+N(N483)-N(O483),""))</f>
        <v/>
      </c>
      <c r="Z483" s="8">
        <f>IF(R483&lt;&gt;"Ready","",IFERROR(IF(OR(Y483&lt;=W483,Y483-W483&lt;=MIN(8.881784197001252E-16*MAX(ABS(Y483),ABS(W483)),1E-9)),"Yes","No"),""))</f>
        <v/>
      </c>
      <c r="AA483" s="8">
        <f>IF(R483&lt;&gt;"Ready","",IFERROR(IF(AND(Z483="Yes",NOT(OR(X483&lt;=Y483,X483-Y483&lt;=MIN(8.881784197001252E-16*MAX(ABS(X483),ABS(Y483)),1E-9)))),MAX(0,X483-Y483),0),""))</f>
        <v/>
      </c>
      <c r="AB483" s="8">
        <f>IF(R483&lt;&gt;"Ready","",IFERROR(IF(AA483&gt;0,IF(N(Q483)&gt;0,IF(ABS(AD483-ROUND(AD483,0))&lt;=MIN(8.881784197001252E-16*AD483,1E-9),ROUND(AD483,0),ROUNDUP(AD483,0))*Q483,MAX(AA483,N(P483))),0),""))</f>
        <v/>
      </c>
      <c r="AC483" s="8">
        <f>IF(R483&lt;&gt;"Ready","",IFERROR(Y483+AB483,""))</f>
        <v/>
      </c>
      <c r="AD483" s="8">
        <f>IF(R483&lt;&gt;"Ready","",IFERROR(IF(N(Q483)&gt;0,MAX(AA483,N(P483))/Q483,""),""))</f>
        <v/>
      </c>
    </row>
    <row r="484">
      <c r="A484" s="6" t="n"/>
      <c r="B484" s="7" t="n"/>
      <c r="C484" s="7" t="n"/>
      <c r="D484" s="7" t="n"/>
      <c r="E484" s="7" t="n"/>
      <c r="F484" s="7" t="n"/>
      <c r="G484" s="7" t="n"/>
      <c r="H484" s="7" t="n"/>
      <c r="I484" s="7" t="n"/>
      <c r="J484" s="7" t="n"/>
      <c r="K484" s="7" t="n"/>
      <c r="L484" s="7" t="n"/>
      <c r="M484" s="7" t="n"/>
      <c r="N484" s="7" t="n"/>
      <c r="O484" s="7" t="n"/>
      <c r="P484" s="7" t="n"/>
      <c r="Q484" s="7" t="n"/>
      <c r="R484" s="8">
        <f>IF(COUNTA(A484:Q484)=0,"",IF(TRIM(A484&amp;"")="","Item required",IFERROR(IF(NOT(AND(COUNT(B484:C484,M484)=3,MIN(B484:C484,M484)&gt;=0,COUNT(N484:Q484)=COUNTA(N484:Q484),MIN(N484:Q484)&gt;=0)),"Enter nonnegative numbers for demand, days and stock",IF(NOT(OR(AND(D484="Entered",COUNT(E484)=1,E484&gt;=0,COUNTA(F484:G484)=0),AND(D484="Statistical",E484="",COUNT(F484:G484)=2,F484&gt;=0,G484&gt;=50,G484&lt;=99.9))),"Choose entered safety OR sigma and service (50-99.9%)",IF(NOT(OR(AND(H484="Entered",COUNT(I484)=1,I484&gt;=0,COUNTA(J484:L484)=0),AND(H484="EOQ",I484="",L484="",COUNT(J484:K484)=2,MIN(J484:K484)&gt;0),AND(H484="Review",COUNT(L484)=1,L484&gt;=0,COUNTA(I484:K484)=0))),"Choose one quantity basis; EOQ costs must be positive",IF(IF(H484="EOQ",IF(B484=0,TRUE,SQRT(2*(B484*365)*J484/K484)&gt;0),TRUE),"Ready","Calculated EOQ outside numeric range; rescale")))),"Check inputs / numeric range")))</f>
        <v/>
      </c>
      <c r="S484" s="8">
        <f>IF(R484&lt;&gt;"Ready","",IFERROR(IF(D484="Statistical",IF(G484=50,0,MAX(0,_xlfn.NORM.S.INV(G484/100))),""),""))</f>
        <v/>
      </c>
      <c r="T484" s="8">
        <f>IF(R484&lt;&gt;"Ready","",IFERROR(IF(D484="Entered",E484,S484*F484*SQRT(C484)),""))</f>
        <v/>
      </c>
      <c r="U484" s="8">
        <f>IF(R484&lt;&gt;"Ready","",IFERROR(B484*365,""))</f>
        <v/>
      </c>
      <c r="V484" s="8">
        <f>IF(R484&lt;&gt;"Ready","",IFERROR(IF(H484="Entered",I484,IF(H484="Review",B484*L484,IF(U484=0,0,SQRT(2*U484*J484/K484)))),""))</f>
        <v/>
      </c>
      <c r="W484" s="8">
        <f>IF(R484&lt;&gt;"Ready","",IFERROR(B484*C484+T484,""))</f>
        <v/>
      </c>
      <c r="X484" s="8">
        <f>IF(R484&lt;&gt;"Ready","",IFERROR(W484+V484,""))</f>
        <v/>
      </c>
      <c r="Y484" s="8">
        <f>IF(R484&lt;&gt;"Ready","",IFERROR(M484+N(N484)-N(O484),""))</f>
        <v/>
      </c>
      <c r="Z484" s="8">
        <f>IF(R484&lt;&gt;"Ready","",IFERROR(IF(OR(Y484&lt;=W484,Y484-W484&lt;=MIN(8.881784197001252E-16*MAX(ABS(Y484),ABS(W484)),1E-9)),"Yes","No"),""))</f>
        <v/>
      </c>
      <c r="AA484" s="8">
        <f>IF(R484&lt;&gt;"Ready","",IFERROR(IF(AND(Z484="Yes",NOT(OR(X484&lt;=Y484,X484-Y484&lt;=MIN(8.881784197001252E-16*MAX(ABS(X484),ABS(Y484)),1E-9)))),MAX(0,X484-Y484),0),""))</f>
        <v/>
      </c>
      <c r="AB484" s="8">
        <f>IF(R484&lt;&gt;"Ready","",IFERROR(IF(AA484&gt;0,IF(N(Q484)&gt;0,IF(ABS(AD484-ROUND(AD484,0))&lt;=MIN(8.881784197001252E-16*AD484,1E-9),ROUND(AD484,0),ROUNDUP(AD484,0))*Q484,MAX(AA484,N(P484))),0),""))</f>
        <v/>
      </c>
      <c r="AC484" s="8">
        <f>IF(R484&lt;&gt;"Ready","",IFERROR(Y484+AB484,""))</f>
        <v/>
      </c>
      <c r="AD484" s="8">
        <f>IF(R484&lt;&gt;"Ready","",IFERROR(IF(N(Q484)&gt;0,MAX(AA484,N(P484))/Q484,""),""))</f>
        <v/>
      </c>
    </row>
    <row r="485">
      <c r="A485" s="6" t="n"/>
      <c r="B485" s="7" t="n"/>
      <c r="C485" s="7" t="n"/>
      <c r="D485" s="7" t="n"/>
      <c r="E485" s="7" t="n"/>
      <c r="F485" s="7" t="n"/>
      <c r="G485" s="7" t="n"/>
      <c r="H485" s="7" t="n"/>
      <c r="I485" s="7" t="n"/>
      <c r="J485" s="7" t="n"/>
      <c r="K485" s="7" t="n"/>
      <c r="L485" s="7" t="n"/>
      <c r="M485" s="7" t="n"/>
      <c r="N485" s="7" t="n"/>
      <c r="O485" s="7" t="n"/>
      <c r="P485" s="7" t="n"/>
      <c r="Q485" s="7" t="n"/>
      <c r="R485" s="8">
        <f>IF(COUNTA(A485:Q485)=0,"",IF(TRIM(A485&amp;"")="","Item required",IFERROR(IF(NOT(AND(COUNT(B485:C485,M485)=3,MIN(B485:C485,M485)&gt;=0,COUNT(N485:Q485)=COUNTA(N485:Q485),MIN(N485:Q485)&gt;=0)),"Enter nonnegative numbers for demand, days and stock",IF(NOT(OR(AND(D485="Entered",COUNT(E485)=1,E485&gt;=0,COUNTA(F485:G485)=0),AND(D485="Statistical",E485="",COUNT(F485:G485)=2,F485&gt;=0,G485&gt;=50,G485&lt;=99.9))),"Choose entered safety OR sigma and service (50-99.9%)",IF(NOT(OR(AND(H485="Entered",COUNT(I485)=1,I485&gt;=0,COUNTA(J485:L485)=0),AND(H485="EOQ",I485="",L485="",COUNT(J485:K485)=2,MIN(J485:K485)&gt;0),AND(H485="Review",COUNT(L485)=1,L485&gt;=0,COUNTA(I485:K485)=0))),"Choose one quantity basis; EOQ costs must be positive",IF(IF(H485="EOQ",IF(B485=0,TRUE,SQRT(2*(B485*365)*J485/K485)&gt;0),TRUE),"Ready","Calculated EOQ outside numeric range; rescale")))),"Check inputs / numeric range")))</f>
        <v/>
      </c>
      <c r="S485" s="8">
        <f>IF(R485&lt;&gt;"Ready","",IFERROR(IF(D485="Statistical",IF(G485=50,0,MAX(0,_xlfn.NORM.S.INV(G485/100))),""),""))</f>
        <v/>
      </c>
      <c r="T485" s="8">
        <f>IF(R485&lt;&gt;"Ready","",IFERROR(IF(D485="Entered",E485,S485*F485*SQRT(C485)),""))</f>
        <v/>
      </c>
      <c r="U485" s="8">
        <f>IF(R485&lt;&gt;"Ready","",IFERROR(B485*365,""))</f>
        <v/>
      </c>
      <c r="V485" s="8">
        <f>IF(R485&lt;&gt;"Ready","",IFERROR(IF(H485="Entered",I485,IF(H485="Review",B485*L485,IF(U485=0,0,SQRT(2*U485*J485/K485)))),""))</f>
        <v/>
      </c>
      <c r="W485" s="8">
        <f>IF(R485&lt;&gt;"Ready","",IFERROR(B485*C485+T485,""))</f>
        <v/>
      </c>
      <c r="X485" s="8">
        <f>IF(R485&lt;&gt;"Ready","",IFERROR(W485+V485,""))</f>
        <v/>
      </c>
      <c r="Y485" s="8">
        <f>IF(R485&lt;&gt;"Ready","",IFERROR(M485+N(N485)-N(O485),""))</f>
        <v/>
      </c>
      <c r="Z485" s="8">
        <f>IF(R485&lt;&gt;"Ready","",IFERROR(IF(OR(Y485&lt;=W485,Y485-W485&lt;=MIN(8.881784197001252E-16*MAX(ABS(Y485),ABS(W485)),1E-9)),"Yes","No"),""))</f>
        <v/>
      </c>
      <c r="AA485" s="8">
        <f>IF(R485&lt;&gt;"Ready","",IFERROR(IF(AND(Z485="Yes",NOT(OR(X485&lt;=Y485,X485-Y485&lt;=MIN(8.881784197001252E-16*MAX(ABS(X485),ABS(Y485)),1E-9)))),MAX(0,X485-Y485),0),""))</f>
        <v/>
      </c>
      <c r="AB485" s="8">
        <f>IF(R485&lt;&gt;"Ready","",IFERROR(IF(AA485&gt;0,IF(N(Q485)&gt;0,IF(ABS(AD485-ROUND(AD485,0))&lt;=MIN(8.881784197001252E-16*AD485,1E-9),ROUND(AD485,0),ROUNDUP(AD485,0))*Q485,MAX(AA485,N(P485))),0),""))</f>
        <v/>
      </c>
      <c r="AC485" s="8">
        <f>IF(R485&lt;&gt;"Ready","",IFERROR(Y485+AB485,""))</f>
        <v/>
      </c>
      <c r="AD485" s="8">
        <f>IF(R485&lt;&gt;"Ready","",IFERROR(IF(N(Q485)&gt;0,MAX(AA485,N(P485))/Q485,""),""))</f>
        <v/>
      </c>
    </row>
    <row r="486">
      <c r="A486" s="6" t="n"/>
      <c r="B486" s="7" t="n"/>
      <c r="C486" s="7" t="n"/>
      <c r="D486" s="7" t="n"/>
      <c r="E486" s="7" t="n"/>
      <c r="F486" s="7" t="n"/>
      <c r="G486" s="7" t="n"/>
      <c r="H486" s="7" t="n"/>
      <c r="I486" s="7" t="n"/>
      <c r="J486" s="7" t="n"/>
      <c r="K486" s="7" t="n"/>
      <c r="L486" s="7" t="n"/>
      <c r="M486" s="7" t="n"/>
      <c r="N486" s="7" t="n"/>
      <c r="O486" s="7" t="n"/>
      <c r="P486" s="7" t="n"/>
      <c r="Q486" s="7" t="n"/>
      <c r="R486" s="8">
        <f>IF(COUNTA(A486:Q486)=0,"",IF(TRIM(A486&amp;"")="","Item required",IFERROR(IF(NOT(AND(COUNT(B486:C486,M486)=3,MIN(B486:C486,M486)&gt;=0,COUNT(N486:Q486)=COUNTA(N486:Q486),MIN(N486:Q486)&gt;=0)),"Enter nonnegative numbers for demand, days and stock",IF(NOT(OR(AND(D486="Entered",COUNT(E486)=1,E486&gt;=0,COUNTA(F486:G486)=0),AND(D486="Statistical",E486="",COUNT(F486:G486)=2,F486&gt;=0,G486&gt;=50,G486&lt;=99.9))),"Choose entered safety OR sigma and service (50-99.9%)",IF(NOT(OR(AND(H486="Entered",COUNT(I486)=1,I486&gt;=0,COUNTA(J486:L486)=0),AND(H486="EOQ",I486="",L486="",COUNT(J486:K486)=2,MIN(J486:K486)&gt;0),AND(H486="Review",COUNT(L486)=1,L486&gt;=0,COUNTA(I486:K486)=0))),"Choose one quantity basis; EOQ costs must be positive",IF(IF(H486="EOQ",IF(B486=0,TRUE,SQRT(2*(B486*365)*J486/K486)&gt;0),TRUE),"Ready","Calculated EOQ outside numeric range; rescale")))),"Check inputs / numeric range")))</f>
        <v/>
      </c>
      <c r="S486" s="8">
        <f>IF(R486&lt;&gt;"Ready","",IFERROR(IF(D486="Statistical",IF(G486=50,0,MAX(0,_xlfn.NORM.S.INV(G486/100))),""),""))</f>
        <v/>
      </c>
      <c r="T486" s="8">
        <f>IF(R486&lt;&gt;"Ready","",IFERROR(IF(D486="Entered",E486,S486*F486*SQRT(C486)),""))</f>
        <v/>
      </c>
      <c r="U486" s="8">
        <f>IF(R486&lt;&gt;"Ready","",IFERROR(B486*365,""))</f>
        <v/>
      </c>
      <c r="V486" s="8">
        <f>IF(R486&lt;&gt;"Ready","",IFERROR(IF(H486="Entered",I486,IF(H486="Review",B486*L486,IF(U486=0,0,SQRT(2*U486*J486/K486)))),""))</f>
        <v/>
      </c>
      <c r="W486" s="8">
        <f>IF(R486&lt;&gt;"Ready","",IFERROR(B486*C486+T486,""))</f>
        <v/>
      </c>
      <c r="X486" s="8">
        <f>IF(R486&lt;&gt;"Ready","",IFERROR(W486+V486,""))</f>
        <v/>
      </c>
      <c r="Y486" s="8">
        <f>IF(R486&lt;&gt;"Ready","",IFERROR(M486+N(N486)-N(O486),""))</f>
        <v/>
      </c>
      <c r="Z486" s="8">
        <f>IF(R486&lt;&gt;"Ready","",IFERROR(IF(OR(Y486&lt;=W486,Y486-W486&lt;=MIN(8.881784197001252E-16*MAX(ABS(Y486),ABS(W486)),1E-9)),"Yes","No"),""))</f>
        <v/>
      </c>
      <c r="AA486" s="8">
        <f>IF(R486&lt;&gt;"Ready","",IFERROR(IF(AND(Z486="Yes",NOT(OR(X486&lt;=Y486,X486-Y486&lt;=MIN(8.881784197001252E-16*MAX(ABS(X486),ABS(Y486)),1E-9)))),MAX(0,X486-Y486),0),""))</f>
        <v/>
      </c>
      <c r="AB486" s="8">
        <f>IF(R486&lt;&gt;"Ready","",IFERROR(IF(AA486&gt;0,IF(N(Q486)&gt;0,IF(ABS(AD486-ROUND(AD486,0))&lt;=MIN(8.881784197001252E-16*AD486,1E-9),ROUND(AD486,0),ROUNDUP(AD486,0))*Q486,MAX(AA486,N(P486))),0),""))</f>
        <v/>
      </c>
      <c r="AC486" s="8">
        <f>IF(R486&lt;&gt;"Ready","",IFERROR(Y486+AB486,""))</f>
        <v/>
      </c>
      <c r="AD486" s="8">
        <f>IF(R486&lt;&gt;"Ready","",IFERROR(IF(N(Q486)&gt;0,MAX(AA486,N(P486))/Q486,""),""))</f>
        <v/>
      </c>
    </row>
    <row r="487">
      <c r="A487" s="6" t="n"/>
      <c r="B487" s="7" t="n"/>
      <c r="C487" s="7" t="n"/>
      <c r="D487" s="7" t="n"/>
      <c r="E487" s="7" t="n"/>
      <c r="F487" s="7" t="n"/>
      <c r="G487" s="7" t="n"/>
      <c r="H487" s="7" t="n"/>
      <c r="I487" s="7" t="n"/>
      <c r="J487" s="7" t="n"/>
      <c r="K487" s="7" t="n"/>
      <c r="L487" s="7" t="n"/>
      <c r="M487" s="7" t="n"/>
      <c r="N487" s="7" t="n"/>
      <c r="O487" s="7" t="n"/>
      <c r="P487" s="7" t="n"/>
      <c r="Q487" s="7" t="n"/>
      <c r="R487" s="8">
        <f>IF(COUNTA(A487:Q487)=0,"",IF(TRIM(A487&amp;"")="","Item required",IFERROR(IF(NOT(AND(COUNT(B487:C487,M487)=3,MIN(B487:C487,M487)&gt;=0,COUNT(N487:Q487)=COUNTA(N487:Q487),MIN(N487:Q487)&gt;=0)),"Enter nonnegative numbers for demand, days and stock",IF(NOT(OR(AND(D487="Entered",COUNT(E487)=1,E487&gt;=0,COUNTA(F487:G487)=0),AND(D487="Statistical",E487="",COUNT(F487:G487)=2,F487&gt;=0,G487&gt;=50,G487&lt;=99.9))),"Choose entered safety OR sigma and service (50-99.9%)",IF(NOT(OR(AND(H487="Entered",COUNT(I487)=1,I487&gt;=0,COUNTA(J487:L487)=0),AND(H487="EOQ",I487="",L487="",COUNT(J487:K487)=2,MIN(J487:K487)&gt;0),AND(H487="Review",COUNT(L487)=1,L487&gt;=0,COUNTA(I487:K487)=0))),"Choose one quantity basis; EOQ costs must be positive",IF(IF(H487="EOQ",IF(B487=0,TRUE,SQRT(2*(B487*365)*J487/K487)&gt;0),TRUE),"Ready","Calculated EOQ outside numeric range; rescale")))),"Check inputs / numeric range")))</f>
        <v/>
      </c>
      <c r="S487" s="8">
        <f>IF(R487&lt;&gt;"Ready","",IFERROR(IF(D487="Statistical",IF(G487=50,0,MAX(0,_xlfn.NORM.S.INV(G487/100))),""),""))</f>
        <v/>
      </c>
      <c r="T487" s="8">
        <f>IF(R487&lt;&gt;"Ready","",IFERROR(IF(D487="Entered",E487,S487*F487*SQRT(C487)),""))</f>
        <v/>
      </c>
      <c r="U487" s="8">
        <f>IF(R487&lt;&gt;"Ready","",IFERROR(B487*365,""))</f>
        <v/>
      </c>
      <c r="V487" s="8">
        <f>IF(R487&lt;&gt;"Ready","",IFERROR(IF(H487="Entered",I487,IF(H487="Review",B487*L487,IF(U487=0,0,SQRT(2*U487*J487/K487)))),""))</f>
        <v/>
      </c>
      <c r="W487" s="8">
        <f>IF(R487&lt;&gt;"Ready","",IFERROR(B487*C487+T487,""))</f>
        <v/>
      </c>
      <c r="X487" s="8">
        <f>IF(R487&lt;&gt;"Ready","",IFERROR(W487+V487,""))</f>
        <v/>
      </c>
      <c r="Y487" s="8">
        <f>IF(R487&lt;&gt;"Ready","",IFERROR(M487+N(N487)-N(O487),""))</f>
        <v/>
      </c>
      <c r="Z487" s="8">
        <f>IF(R487&lt;&gt;"Ready","",IFERROR(IF(OR(Y487&lt;=W487,Y487-W487&lt;=MIN(8.881784197001252E-16*MAX(ABS(Y487),ABS(W487)),1E-9)),"Yes","No"),""))</f>
        <v/>
      </c>
      <c r="AA487" s="8">
        <f>IF(R487&lt;&gt;"Ready","",IFERROR(IF(AND(Z487="Yes",NOT(OR(X487&lt;=Y487,X487-Y487&lt;=MIN(8.881784197001252E-16*MAX(ABS(X487),ABS(Y487)),1E-9)))),MAX(0,X487-Y487),0),""))</f>
        <v/>
      </c>
      <c r="AB487" s="8">
        <f>IF(R487&lt;&gt;"Ready","",IFERROR(IF(AA487&gt;0,IF(N(Q487)&gt;0,IF(ABS(AD487-ROUND(AD487,0))&lt;=MIN(8.881784197001252E-16*AD487,1E-9),ROUND(AD487,0),ROUNDUP(AD487,0))*Q487,MAX(AA487,N(P487))),0),""))</f>
        <v/>
      </c>
      <c r="AC487" s="8">
        <f>IF(R487&lt;&gt;"Ready","",IFERROR(Y487+AB487,""))</f>
        <v/>
      </c>
      <c r="AD487" s="8">
        <f>IF(R487&lt;&gt;"Ready","",IFERROR(IF(N(Q487)&gt;0,MAX(AA487,N(P487))/Q487,""),""))</f>
        <v/>
      </c>
    </row>
    <row r="488">
      <c r="A488" s="6" t="n"/>
      <c r="B488" s="7" t="n"/>
      <c r="C488" s="7" t="n"/>
      <c r="D488" s="7" t="n"/>
      <c r="E488" s="7" t="n"/>
      <c r="F488" s="7" t="n"/>
      <c r="G488" s="7" t="n"/>
      <c r="H488" s="7" t="n"/>
      <c r="I488" s="7" t="n"/>
      <c r="J488" s="7" t="n"/>
      <c r="K488" s="7" t="n"/>
      <c r="L488" s="7" t="n"/>
      <c r="M488" s="7" t="n"/>
      <c r="N488" s="7" t="n"/>
      <c r="O488" s="7" t="n"/>
      <c r="P488" s="7" t="n"/>
      <c r="Q488" s="7" t="n"/>
      <c r="R488" s="8">
        <f>IF(COUNTA(A488:Q488)=0,"",IF(TRIM(A488&amp;"")="","Item required",IFERROR(IF(NOT(AND(COUNT(B488:C488,M488)=3,MIN(B488:C488,M488)&gt;=0,COUNT(N488:Q488)=COUNTA(N488:Q488),MIN(N488:Q488)&gt;=0)),"Enter nonnegative numbers for demand, days and stock",IF(NOT(OR(AND(D488="Entered",COUNT(E488)=1,E488&gt;=0,COUNTA(F488:G488)=0),AND(D488="Statistical",E488="",COUNT(F488:G488)=2,F488&gt;=0,G488&gt;=50,G488&lt;=99.9))),"Choose entered safety OR sigma and service (50-99.9%)",IF(NOT(OR(AND(H488="Entered",COUNT(I488)=1,I488&gt;=0,COUNTA(J488:L488)=0),AND(H488="EOQ",I488="",L488="",COUNT(J488:K488)=2,MIN(J488:K488)&gt;0),AND(H488="Review",COUNT(L488)=1,L488&gt;=0,COUNTA(I488:K488)=0))),"Choose one quantity basis; EOQ costs must be positive",IF(IF(H488="EOQ",IF(B488=0,TRUE,SQRT(2*(B488*365)*J488/K488)&gt;0),TRUE),"Ready","Calculated EOQ outside numeric range; rescale")))),"Check inputs / numeric range")))</f>
        <v/>
      </c>
      <c r="S488" s="8">
        <f>IF(R488&lt;&gt;"Ready","",IFERROR(IF(D488="Statistical",IF(G488=50,0,MAX(0,_xlfn.NORM.S.INV(G488/100))),""),""))</f>
        <v/>
      </c>
      <c r="T488" s="8">
        <f>IF(R488&lt;&gt;"Ready","",IFERROR(IF(D488="Entered",E488,S488*F488*SQRT(C488)),""))</f>
        <v/>
      </c>
      <c r="U488" s="8">
        <f>IF(R488&lt;&gt;"Ready","",IFERROR(B488*365,""))</f>
        <v/>
      </c>
      <c r="V488" s="8">
        <f>IF(R488&lt;&gt;"Ready","",IFERROR(IF(H488="Entered",I488,IF(H488="Review",B488*L488,IF(U488=0,0,SQRT(2*U488*J488/K488)))),""))</f>
        <v/>
      </c>
      <c r="W488" s="8">
        <f>IF(R488&lt;&gt;"Ready","",IFERROR(B488*C488+T488,""))</f>
        <v/>
      </c>
      <c r="X488" s="8">
        <f>IF(R488&lt;&gt;"Ready","",IFERROR(W488+V488,""))</f>
        <v/>
      </c>
      <c r="Y488" s="8">
        <f>IF(R488&lt;&gt;"Ready","",IFERROR(M488+N(N488)-N(O488),""))</f>
        <v/>
      </c>
      <c r="Z488" s="8">
        <f>IF(R488&lt;&gt;"Ready","",IFERROR(IF(OR(Y488&lt;=W488,Y488-W488&lt;=MIN(8.881784197001252E-16*MAX(ABS(Y488),ABS(W488)),1E-9)),"Yes","No"),""))</f>
        <v/>
      </c>
      <c r="AA488" s="8">
        <f>IF(R488&lt;&gt;"Ready","",IFERROR(IF(AND(Z488="Yes",NOT(OR(X488&lt;=Y488,X488-Y488&lt;=MIN(8.881784197001252E-16*MAX(ABS(X488),ABS(Y488)),1E-9)))),MAX(0,X488-Y488),0),""))</f>
        <v/>
      </c>
      <c r="AB488" s="8">
        <f>IF(R488&lt;&gt;"Ready","",IFERROR(IF(AA488&gt;0,IF(N(Q488)&gt;0,IF(ABS(AD488-ROUND(AD488,0))&lt;=MIN(8.881784197001252E-16*AD488,1E-9),ROUND(AD488,0),ROUNDUP(AD488,0))*Q488,MAX(AA488,N(P488))),0),""))</f>
        <v/>
      </c>
      <c r="AC488" s="8">
        <f>IF(R488&lt;&gt;"Ready","",IFERROR(Y488+AB488,""))</f>
        <v/>
      </c>
      <c r="AD488" s="8">
        <f>IF(R488&lt;&gt;"Ready","",IFERROR(IF(N(Q488)&gt;0,MAX(AA488,N(P488))/Q488,""),""))</f>
        <v/>
      </c>
    </row>
    <row r="489">
      <c r="A489" s="6" t="n"/>
      <c r="B489" s="7" t="n"/>
      <c r="C489" s="7" t="n"/>
      <c r="D489" s="7" t="n"/>
      <c r="E489" s="7" t="n"/>
      <c r="F489" s="7" t="n"/>
      <c r="G489" s="7" t="n"/>
      <c r="H489" s="7" t="n"/>
      <c r="I489" s="7" t="n"/>
      <c r="J489" s="7" t="n"/>
      <c r="K489" s="7" t="n"/>
      <c r="L489" s="7" t="n"/>
      <c r="M489" s="7" t="n"/>
      <c r="N489" s="7" t="n"/>
      <c r="O489" s="7" t="n"/>
      <c r="P489" s="7" t="n"/>
      <c r="Q489" s="7" t="n"/>
      <c r="R489" s="8">
        <f>IF(COUNTA(A489:Q489)=0,"",IF(TRIM(A489&amp;"")="","Item required",IFERROR(IF(NOT(AND(COUNT(B489:C489,M489)=3,MIN(B489:C489,M489)&gt;=0,COUNT(N489:Q489)=COUNTA(N489:Q489),MIN(N489:Q489)&gt;=0)),"Enter nonnegative numbers for demand, days and stock",IF(NOT(OR(AND(D489="Entered",COUNT(E489)=1,E489&gt;=0,COUNTA(F489:G489)=0),AND(D489="Statistical",E489="",COUNT(F489:G489)=2,F489&gt;=0,G489&gt;=50,G489&lt;=99.9))),"Choose entered safety OR sigma and service (50-99.9%)",IF(NOT(OR(AND(H489="Entered",COUNT(I489)=1,I489&gt;=0,COUNTA(J489:L489)=0),AND(H489="EOQ",I489="",L489="",COUNT(J489:K489)=2,MIN(J489:K489)&gt;0),AND(H489="Review",COUNT(L489)=1,L489&gt;=0,COUNTA(I489:K489)=0))),"Choose one quantity basis; EOQ costs must be positive",IF(IF(H489="EOQ",IF(B489=0,TRUE,SQRT(2*(B489*365)*J489/K489)&gt;0),TRUE),"Ready","Calculated EOQ outside numeric range; rescale")))),"Check inputs / numeric range")))</f>
        <v/>
      </c>
      <c r="S489" s="8">
        <f>IF(R489&lt;&gt;"Ready","",IFERROR(IF(D489="Statistical",IF(G489=50,0,MAX(0,_xlfn.NORM.S.INV(G489/100))),""),""))</f>
        <v/>
      </c>
      <c r="T489" s="8">
        <f>IF(R489&lt;&gt;"Ready","",IFERROR(IF(D489="Entered",E489,S489*F489*SQRT(C489)),""))</f>
        <v/>
      </c>
      <c r="U489" s="8">
        <f>IF(R489&lt;&gt;"Ready","",IFERROR(B489*365,""))</f>
        <v/>
      </c>
      <c r="V489" s="8">
        <f>IF(R489&lt;&gt;"Ready","",IFERROR(IF(H489="Entered",I489,IF(H489="Review",B489*L489,IF(U489=0,0,SQRT(2*U489*J489/K489)))),""))</f>
        <v/>
      </c>
      <c r="W489" s="8">
        <f>IF(R489&lt;&gt;"Ready","",IFERROR(B489*C489+T489,""))</f>
        <v/>
      </c>
      <c r="X489" s="8">
        <f>IF(R489&lt;&gt;"Ready","",IFERROR(W489+V489,""))</f>
        <v/>
      </c>
      <c r="Y489" s="8">
        <f>IF(R489&lt;&gt;"Ready","",IFERROR(M489+N(N489)-N(O489),""))</f>
        <v/>
      </c>
      <c r="Z489" s="8">
        <f>IF(R489&lt;&gt;"Ready","",IFERROR(IF(OR(Y489&lt;=W489,Y489-W489&lt;=MIN(8.881784197001252E-16*MAX(ABS(Y489),ABS(W489)),1E-9)),"Yes","No"),""))</f>
        <v/>
      </c>
      <c r="AA489" s="8">
        <f>IF(R489&lt;&gt;"Ready","",IFERROR(IF(AND(Z489="Yes",NOT(OR(X489&lt;=Y489,X489-Y489&lt;=MIN(8.881784197001252E-16*MAX(ABS(X489),ABS(Y489)),1E-9)))),MAX(0,X489-Y489),0),""))</f>
        <v/>
      </c>
      <c r="AB489" s="8">
        <f>IF(R489&lt;&gt;"Ready","",IFERROR(IF(AA489&gt;0,IF(N(Q489)&gt;0,IF(ABS(AD489-ROUND(AD489,0))&lt;=MIN(8.881784197001252E-16*AD489,1E-9),ROUND(AD489,0),ROUNDUP(AD489,0))*Q489,MAX(AA489,N(P489))),0),""))</f>
        <v/>
      </c>
      <c r="AC489" s="8">
        <f>IF(R489&lt;&gt;"Ready","",IFERROR(Y489+AB489,""))</f>
        <v/>
      </c>
      <c r="AD489" s="8">
        <f>IF(R489&lt;&gt;"Ready","",IFERROR(IF(N(Q489)&gt;0,MAX(AA489,N(P489))/Q489,""),""))</f>
        <v/>
      </c>
    </row>
    <row r="490">
      <c r="A490" s="6" t="n"/>
      <c r="B490" s="7" t="n"/>
      <c r="C490" s="7" t="n"/>
      <c r="D490" s="7" t="n"/>
      <c r="E490" s="7" t="n"/>
      <c r="F490" s="7" t="n"/>
      <c r="G490" s="7" t="n"/>
      <c r="H490" s="7" t="n"/>
      <c r="I490" s="7" t="n"/>
      <c r="J490" s="7" t="n"/>
      <c r="K490" s="7" t="n"/>
      <c r="L490" s="7" t="n"/>
      <c r="M490" s="7" t="n"/>
      <c r="N490" s="7" t="n"/>
      <c r="O490" s="7" t="n"/>
      <c r="P490" s="7" t="n"/>
      <c r="Q490" s="7" t="n"/>
      <c r="R490" s="8">
        <f>IF(COUNTA(A490:Q490)=0,"",IF(TRIM(A490&amp;"")="","Item required",IFERROR(IF(NOT(AND(COUNT(B490:C490,M490)=3,MIN(B490:C490,M490)&gt;=0,COUNT(N490:Q490)=COUNTA(N490:Q490),MIN(N490:Q490)&gt;=0)),"Enter nonnegative numbers for demand, days and stock",IF(NOT(OR(AND(D490="Entered",COUNT(E490)=1,E490&gt;=0,COUNTA(F490:G490)=0),AND(D490="Statistical",E490="",COUNT(F490:G490)=2,F490&gt;=0,G490&gt;=50,G490&lt;=99.9))),"Choose entered safety OR sigma and service (50-99.9%)",IF(NOT(OR(AND(H490="Entered",COUNT(I490)=1,I490&gt;=0,COUNTA(J490:L490)=0),AND(H490="EOQ",I490="",L490="",COUNT(J490:K490)=2,MIN(J490:K490)&gt;0),AND(H490="Review",COUNT(L490)=1,L490&gt;=0,COUNTA(I490:K490)=0))),"Choose one quantity basis; EOQ costs must be positive",IF(IF(H490="EOQ",IF(B490=0,TRUE,SQRT(2*(B490*365)*J490/K490)&gt;0),TRUE),"Ready","Calculated EOQ outside numeric range; rescale")))),"Check inputs / numeric range")))</f>
        <v/>
      </c>
      <c r="S490" s="8">
        <f>IF(R490&lt;&gt;"Ready","",IFERROR(IF(D490="Statistical",IF(G490=50,0,MAX(0,_xlfn.NORM.S.INV(G490/100))),""),""))</f>
        <v/>
      </c>
      <c r="T490" s="8">
        <f>IF(R490&lt;&gt;"Ready","",IFERROR(IF(D490="Entered",E490,S490*F490*SQRT(C490)),""))</f>
        <v/>
      </c>
      <c r="U490" s="8">
        <f>IF(R490&lt;&gt;"Ready","",IFERROR(B490*365,""))</f>
        <v/>
      </c>
      <c r="V490" s="8">
        <f>IF(R490&lt;&gt;"Ready","",IFERROR(IF(H490="Entered",I490,IF(H490="Review",B490*L490,IF(U490=0,0,SQRT(2*U490*J490/K490)))),""))</f>
        <v/>
      </c>
      <c r="W490" s="8">
        <f>IF(R490&lt;&gt;"Ready","",IFERROR(B490*C490+T490,""))</f>
        <v/>
      </c>
      <c r="X490" s="8">
        <f>IF(R490&lt;&gt;"Ready","",IFERROR(W490+V490,""))</f>
        <v/>
      </c>
      <c r="Y490" s="8">
        <f>IF(R490&lt;&gt;"Ready","",IFERROR(M490+N(N490)-N(O490),""))</f>
        <v/>
      </c>
      <c r="Z490" s="8">
        <f>IF(R490&lt;&gt;"Ready","",IFERROR(IF(OR(Y490&lt;=W490,Y490-W490&lt;=MIN(8.881784197001252E-16*MAX(ABS(Y490),ABS(W490)),1E-9)),"Yes","No"),""))</f>
        <v/>
      </c>
      <c r="AA490" s="8">
        <f>IF(R490&lt;&gt;"Ready","",IFERROR(IF(AND(Z490="Yes",NOT(OR(X490&lt;=Y490,X490-Y490&lt;=MIN(8.881784197001252E-16*MAX(ABS(X490),ABS(Y490)),1E-9)))),MAX(0,X490-Y490),0),""))</f>
        <v/>
      </c>
      <c r="AB490" s="8">
        <f>IF(R490&lt;&gt;"Ready","",IFERROR(IF(AA490&gt;0,IF(N(Q490)&gt;0,IF(ABS(AD490-ROUND(AD490,0))&lt;=MIN(8.881784197001252E-16*AD490,1E-9),ROUND(AD490,0),ROUNDUP(AD490,0))*Q490,MAX(AA490,N(P490))),0),""))</f>
        <v/>
      </c>
      <c r="AC490" s="8">
        <f>IF(R490&lt;&gt;"Ready","",IFERROR(Y490+AB490,""))</f>
        <v/>
      </c>
      <c r="AD490" s="8">
        <f>IF(R490&lt;&gt;"Ready","",IFERROR(IF(N(Q490)&gt;0,MAX(AA490,N(P490))/Q490,""),""))</f>
        <v/>
      </c>
    </row>
    <row r="491">
      <c r="A491" s="6" t="n"/>
      <c r="B491" s="7" t="n"/>
      <c r="C491" s="7" t="n"/>
      <c r="D491" s="7" t="n"/>
      <c r="E491" s="7" t="n"/>
      <c r="F491" s="7" t="n"/>
      <c r="G491" s="7" t="n"/>
      <c r="H491" s="7" t="n"/>
      <c r="I491" s="7" t="n"/>
      <c r="J491" s="7" t="n"/>
      <c r="K491" s="7" t="n"/>
      <c r="L491" s="7" t="n"/>
      <c r="M491" s="7" t="n"/>
      <c r="N491" s="7" t="n"/>
      <c r="O491" s="7" t="n"/>
      <c r="P491" s="7" t="n"/>
      <c r="Q491" s="7" t="n"/>
      <c r="R491" s="8">
        <f>IF(COUNTA(A491:Q491)=0,"",IF(TRIM(A491&amp;"")="","Item required",IFERROR(IF(NOT(AND(COUNT(B491:C491,M491)=3,MIN(B491:C491,M491)&gt;=0,COUNT(N491:Q491)=COUNTA(N491:Q491),MIN(N491:Q491)&gt;=0)),"Enter nonnegative numbers for demand, days and stock",IF(NOT(OR(AND(D491="Entered",COUNT(E491)=1,E491&gt;=0,COUNTA(F491:G491)=0),AND(D491="Statistical",E491="",COUNT(F491:G491)=2,F491&gt;=0,G491&gt;=50,G491&lt;=99.9))),"Choose entered safety OR sigma and service (50-99.9%)",IF(NOT(OR(AND(H491="Entered",COUNT(I491)=1,I491&gt;=0,COUNTA(J491:L491)=0),AND(H491="EOQ",I491="",L491="",COUNT(J491:K491)=2,MIN(J491:K491)&gt;0),AND(H491="Review",COUNT(L491)=1,L491&gt;=0,COUNTA(I491:K491)=0))),"Choose one quantity basis; EOQ costs must be positive",IF(IF(H491="EOQ",IF(B491=0,TRUE,SQRT(2*(B491*365)*J491/K491)&gt;0),TRUE),"Ready","Calculated EOQ outside numeric range; rescale")))),"Check inputs / numeric range")))</f>
        <v/>
      </c>
      <c r="S491" s="8">
        <f>IF(R491&lt;&gt;"Ready","",IFERROR(IF(D491="Statistical",IF(G491=50,0,MAX(0,_xlfn.NORM.S.INV(G491/100))),""),""))</f>
        <v/>
      </c>
      <c r="T491" s="8">
        <f>IF(R491&lt;&gt;"Ready","",IFERROR(IF(D491="Entered",E491,S491*F491*SQRT(C491)),""))</f>
        <v/>
      </c>
      <c r="U491" s="8">
        <f>IF(R491&lt;&gt;"Ready","",IFERROR(B491*365,""))</f>
        <v/>
      </c>
      <c r="V491" s="8">
        <f>IF(R491&lt;&gt;"Ready","",IFERROR(IF(H491="Entered",I491,IF(H491="Review",B491*L491,IF(U491=0,0,SQRT(2*U491*J491/K491)))),""))</f>
        <v/>
      </c>
      <c r="W491" s="8">
        <f>IF(R491&lt;&gt;"Ready","",IFERROR(B491*C491+T491,""))</f>
        <v/>
      </c>
      <c r="X491" s="8">
        <f>IF(R491&lt;&gt;"Ready","",IFERROR(W491+V491,""))</f>
        <v/>
      </c>
      <c r="Y491" s="8">
        <f>IF(R491&lt;&gt;"Ready","",IFERROR(M491+N(N491)-N(O491),""))</f>
        <v/>
      </c>
      <c r="Z491" s="8">
        <f>IF(R491&lt;&gt;"Ready","",IFERROR(IF(OR(Y491&lt;=W491,Y491-W491&lt;=MIN(8.881784197001252E-16*MAX(ABS(Y491),ABS(W491)),1E-9)),"Yes","No"),""))</f>
        <v/>
      </c>
      <c r="AA491" s="8">
        <f>IF(R491&lt;&gt;"Ready","",IFERROR(IF(AND(Z491="Yes",NOT(OR(X491&lt;=Y491,X491-Y491&lt;=MIN(8.881784197001252E-16*MAX(ABS(X491),ABS(Y491)),1E-9)))),MAX(0,X491-Y491),0),""))</f>
        <v/>
      </c>
      <c r="AB491" s="8">
        <f>IF(R491&lt;&gt;"Ready","",IFERROR(IF(AA491&gt;0,IF(N(Q491)&gt;0,IF(ABS(AD491-ROUND(AD491,0))&lt;=MIN(8.881784197001252E-16*AD491,1E-9),ROUND(AD491,0),ROUNDUP(AD491,0))*Q491,MAX(AA491,N(P491))),0),""))</f>
        <v/>
      </c>
      <c r="AC491" s="8">
        <f>IF(R491&lt;&gt;"Ready","",IFERROR(Y491+AB491,""))</f>
        <v/>
      </c>
      <c r="AD491" s="8">
        <f>IF(R491&lt;&gt;"Ready","",IFERROR(IF(N(Q491)&gt;0,MAX(AA491,N(P491))/Q491,""),""))</f>
        <v/>
      </c>
    </row>
    <row r="492">
      <c r="A492" s="6" t="n"/>
      <c r="B492" s="7" t="n"/>
      <c r="C492" s="7" t="n"/>
      <c r="D492" s="7" t="n"/>
      <c r="E492" s="7" t="n"/>
      <c r="F492" s="7" t="n"/>
      <c r="G492" s="7" t="n"/>
      <c r="H492" s="7" t="n"/>
      <c r="I492" s="7" t="n"/>
      <c r="J492" s="7" t="n"/>
      <c r="K492" s="7" t="n"/>
      <c r="L492" s="7" t="n"/>
      <c r="M492" s="7" t="n"/>
      <c r="N492" s="7" t="n"/>
      <c r="O492" s="7" t="n"/>
      <c r="P492" s="7" t="n"/>
      <c r="Q492" s="7" t="n"/>
      <c r="R492" s="8">
        <f>IF(COUNTA(A492:Q492)=0,"",IF(TRIM(A492&amp;"")="","Item required",IFERROR(IF(NOT(AND(COUNT(B492:C492,M492)=3,MIN(B492:C492,M492)&gt;=0,COUNT(N492:Q492)=COUNTA(N492:Q492),MIN(N492:Q492)&gt;=0)),"Enter nonnegative numbers for demand, days and stock",IF(NOT(OR(AND(D492="Entered",COUNT(E492)=1,E492&gt;=0,COUNTA(F492:G492)=0),AND(D492="Statistical",E492="",COUNT(F492:G492)=2,F492&gt;=0,G492&gt;=50,G492&lt;=99.9))),"Choose entered safety OR sigma and service (50-99.9%)",IF(NOT(OR(AND(H492="Entered",COUNT(I492)=1,I492&gt;=0,COUNTA(J492:L492)=0),AND(H492="EOQ",I492="",L492="",COUNT(J492:K492)=2,MIN(J492:K492)&gt;0),AND(H492="Review",COUNT(L492)=1,L492&gt;=0,COUNTA(I492:K492)=0))),"Choose one quantity basis; EOQ costs must be positive",IF(IF(H492="EOQ",IF(B492=0,TRUE,SQRT(2*(B492*365)*J492/K492)&gt;0),TRUE),"Ready","Calculated EOQ outside numeric range; rescale")))),"Check inputs / numeric range")))</f>
        <v/>
      </c>
      <c r="S492" s="8">
        <f>IF(R492&lt;&gt;"Ready","",IFERROR(IF(D492="Statistical",IF(G492=50,0,MAX(0,_xlfn.NORM.S.INV(G492/100))),""),""))</f>
        <v/>
      </c>
      <c r="T492" s="8">
        <f>IF(R492&lt;&gt;"Ready","",IFERROR(IF(D492="Entered",E492,S492*F492*SQRT(C492)),""))</f>
        <v/>
      </c>
      <c r="U492" s="8">
        <f>IF(R492&lt;&gt;"Ready","",IFERROR(B492*365,""))</f>
        <v/>
      </c>
      <c r="V492" s="8">
        <f>IF(R492&lt;&gt;"Ready","",IFERROR(IF(H492="Entered",I492,IF(H492="Review",B492*L492,IF(U492=0,0,SQRT(2*U492*J492/K492)))),""))</f>
        <v/>
      </c>
      <c r="W492" s="8">
        <f>IF(R492&lt;&gt;"Ready","",IFERROR(B492*C492+T492,""))</f>
        <v/>
      </c>
      <c r="X492" s="8">
        <f>IF(R492&lt;&gt;"Ready","",IFERROR(W492+V492,""))</f>
        <v/>
      </c>
      <c r="Y492" s="8">
        <f>IF(R492&lt;&gt;"Ready","",IFERROR(M492+N(N492)-N(O492),""))</f>
        <v/>
      </c>
      <c r="Z492" s="8">
        <f>IF(R492&lt;&gt;"Ready","",IFERROR(IF(OR(Y492&lt;=W492,Y492-W492&lt;=MIN(8.881784197001252E-16*MAX(ABS(Y492),ABS(W492)),1E-9)),"Yes","No"),""))</f>
        <v/>
      </c>
      <c r="AA492" s="8">
        <f>IF(R492&lt;&gt;"Ready","",IFERROR(IF(AND(Z492="Yes",NOT(OR(X492&lt;=Y492,X492-Y492&lt;=MIN(8.881784197001252E-16*MAX(ABS(X492),ABS(Y492)),1E-9)))),MAX(0,X492-Y492),0),""))</f>
        <v/>
      </c>
      <c r="AB492" s="8">
        <f>IF(R492&lt;&gt;"Ready","",IFERROR(IF(AA492&gt;0,IF(N(Q492)&gt;0,IF(ABS(AD492-ROUND(AD492,0))&lt;=MIN(8.881784197001252E-16*AD492,1E-9),ROUND(AD492,0),ROUNDUP(AD492,0))*Q492,MAX(AA492,N(P492))),0),""))</f>
        <v/>
      </c>
      <c r="AC492" s="8">
        <f>IF(R492&lt;&gt;"Ready","",IFERROR(Y492+AB492,""))</f>
        <v/>
      </c>
      <c r="AD492" s="8">
        <f>IF(R492&lt;&gt;"Ready","",IFERROR(IF(N(Q492)&gt;0,MAX(AA492,N(P492))/Q492,""),""))</f>
        <v/>
      </c>
    </row>
    <row r="493">
      <c r="A493" s="6" t="n"/>
      <c r="B493" s="7" t="n"/>
      <c r="C493" s="7" t="n"/>
      <c r="D493" s="7" t="n"/>
      <c r="E493" s="7" t="n"/>
      <c r="F493" s="7" t="n"/>
      <c r="G493" s="7" t="n"/>
      <c r="H493" s="7" t="n"/>
      <c r="I493" s="7" t="n"/>
      <c r="J493" s="7" t="n"/>
      <c r="K493" s="7" t="n"/>
      <c r="L493" s="7" t="n"/>
      <c r="M493" s="7" t="n"/>
      <c r="N493" s="7" t="n"/>
      <c r="O493" s="7" t="n"/>
      <c r="P493" s="7" t="n"/>
      <c r="Q493" s="7" t="n"/>
      <c r="R493" s="8">
        <f>IF(COUNTA(A493:Q493)=0,"",IF(TRIM(A493&amp;"")="","Item required",IFERROR(IF(NOT(AND(COUNT(B493:C493,M493)=3,MIN(B493:C493,M493)&gt;=0,COUNT(N493:Q493)=COUNTA(N493:Q493),MIN(N493:Q493)&gt;=0)),"Enter nonnegative numbers for demand, days and stock",IF(NOT(OR(AND(D493="Entered",COUNT(E493)=1,E493&gt;=0,COUNTA(F493:G493)=0),AND(D493="Statistical",E493="",COUNT(F493:G493)=2,F493&gt;=0,G493&gt;=50,G493&lt;=99.9))),"Choose entered safety OR sigma and service (50-99.9%)",IF(NOT(OR(AND(H493="Entered",COUNT(I493)=1,I493&gt;=0,COUNTA(J493:L493)=0),AND(H493="EOQ",I493="",L493="",COUNT(J493:K493)=2,MIN(J493:K493)&gt;0),AND(H493="Review",COUNT(L493)=1,L493&gt;=0,COUNTA(I493:K493)=0))),"Choose one quantity basis; EOQ costs must be positive",IF(IF(H493="EOQ",IF(B493=0,TRUE,SQRT(2*(B493*365)*J493/K493)&gt;0),TRUE),"Ready","Calculated EOQ outside numeric range; rescale")))),"Check inputs / numeric range")))</f>
        <v/>
      </c>
      <c r="S493" s="8">
        <f>IF(R493&lt;&gt;"Ready","",IFERROR(IF(D493="Statistical",IF(G493=50,0,MAX(0,_xlfn.NORM.S.INV(G493/100))),""),""))</f>
        <v/>
      </c>
      <c r="T493" s="8">
        <f>IF(R493&lt;&gt;"Ready","",IFERROR(IF(D493="Entered",E493,S493*F493*SQRT(C493)),""))</f>
        <v/>
      </c>
      <c r="U493" s="8">
        <f>IF(R493&lt;&gt;"Ready","",IFERROR(B493*365,""))</f>
        <v/>
      </c>
      <c r="V493" s="8">
        <f>IF(R493&lt;&gt;"Ready","",IFERROR(IF(H493="Entered",I493,IF(H493="Review",B493*L493,IF(U493=0,0,SQRT(2*U493*J493/K493)))),""))</f>
        <v/>
      </c>
      <c r="W493" s="8">
        <f>IF(R493&lt;&gt;"Ready","",IFERROR(B493*C493+T493,""))</f>
        <v/>
      </c>
      <c r="X493" s="8">
        <f>IF(R493&lt;&gt;"Ready","",IFERROR(W493+V493,""))</f>
        <v/>
      </c>
      <c r="Y493" s="8">
        <f>IF(R493&lt;&gt;"Ready","",IFERROR(M493+N(N493)-N(O493),""))</f>
        <v/>
      </c>
      <c r="Z493" s="8">
        <f>IF(R493&lt;&gt;"Ready","",IFERROR(IF(OR(Y493&lt;=W493,Y493-W493&lt;=MIN(8.881784197001252E-16*MAX(ABS(Y493),ABS(W493)),1E-9)),"Yes","No"),""))</f>
        <v/>
      </c>
      <c r="AA493" s="8">
        <f>IF(R493&lt;&gt;"Ready","",IFERROR(IF(AND(Z493="Yes",NOT(OR(X493&lt;=Y493,X493-Y493&lt;=MIN(8.881784197001252E-16*MAX(ABS(X493),ABS(Y493)),1E-9)))),MAX(0,X493-Y493),0),""))</f>
        <v/>
      </c>
      <c r="AB493" s="8">
        <f>IF(R493&lt;&gt;"Ready","",IFERROR(IF(AA493&gt;0,IF(N(Q493)&gt;0,IF(ABS(AD493-ROUND(AD493,0))&lt;=MIN(8.881784197001252E-16*AD493,1E-9),ROUND(AD493,0),ROUNDUP(AD493,0))*Q493,MAX(AA493,N(P493))),0),""))</f>
        <v/>
      </c>
      <c r="AC493" s="8">
        <f>IF(R493&lt;&gt;"Ready","",IFERROR(Y493+AB493,""))</f>
        <v/>
      </c>
      <c r="AD493" s="8">
        <f>IF(R493&lt;&gt;"Ready","",IFERROR(IF(N(Q493)&gt;0,MAX(AA493,N(P493))/Q493,""),""))</f>
        <v/>
      </c>
    </row>
    <row r="494">
      <c r="A494" s="6" t="n"/>
      <c r="B494" s="7" t="n"/>
      <c r="C494" s="7" t="n"/>
      <c r="D494" s="7" t="n"/>
      <c r="E494" s="7" t="n"/>
      <c r="F494" s="7" t="n"/>
      <c r="G494" s="7" t="n"/>
      <c r="H494" s="7" t="n"/>
      <c r="I494" s="7" t="n"/>
      <c r="J494" s="7" t="n"/>
      <c r="K494" s="7" t="n"/>
      <c r="L494" s="7" t="n"/>
      <c r="M494" s="7" t="n"/>
      <c r="N494" s="7" t="n"/>
      <c r="O494" s="7" t="n"/>
      <c r="P494" s="7" t="n"/>
      <c r="Q494" s="7" t="n"/>
      <c r="R494" s="8">
        <f>IF(COUNTA(A494:Q494)=0,"",IF(TRIM(A494&amp;"")="","Item required",IFERROR(IF(NOT(AND(COUNT(B494:C494,M494)=3,MIN(B494:C494,M494)&gt;=0,COUNT(N494:Q494)=COUNTA(N494:Q494),MIN(N494:Q494)&gt;=0)),"Enter nonnegative numbers for demand, days and stock",IF(NOT(OR(AND(D494="Entered",COUNT(E494)=1,E494&gt;=0,COUNTA(F494:G494)=0),AND(D494="Statistical",E494="",COUNT(F494:G494)=2,F494&gt;=0,G494&gt;=50,G494&lt;=99.9))),"Choose entered safety OR sigma and service (50-99.9%)",IF(NOT(OR(AND(H494="Entered",COUNT(I494)=1,I494&gt;=0,COUNTA(J494:L494)=0),AND(H494="EOQ",I494="",L494="",COUNT(J494:K494)=2,MIN(J494:K494)&gt;0),AND(H494="Review",COUNT(L494)=1,L494&gt;=0,COUNTA(I494:K494)=0))),"Choose one quantity basis; EOQ costs must be positive",IF(IF(H494="EOQ",IF(B494=0,TRUE,SQRT(2*(B494*365)*J494/K494)&gt;0),TRUE),"Ready","Calculated EOQ outside numeric range; rescale")))),"Check inputs / numeric range")))</f>
        <v/>
      </c>
      <c r="S494" s="8">
        <f>IF(R494&lt;&gt;"Ready","",IFERROR(IF(D494="Statistical",IF(G494=50,0,MAX(0,_xlfn.NORM.S.INV(G494/100))),""),""))</f>
        <v/>
      </c>
      <c r="T494" s="8">
        <f>IF(R494&lt;&gt;"Ready","",IFERROR(IF(D494="Entered",E494,S494*F494*SQRT(C494)),""))</f>
        <v/>
      </c>
      <c r="U494" s="8">
        <f>IF(R494&lt;&gt;"Ready","",IFERROR(B494*365,""))</f>
        <v/>
      </c>
      <c r="V494" s="8">
        <f>IF(R494&lt;&gt;"Ready","",IFERROR(IF(H494="Entered",I494,IF(H494="Review",B494*L494,IF(U494=0,0,SQRT(2*U494*J494/K494)))),""))</f>
        <v/>
      </c>
      <c r="W494" s="8">
        <f>IF(R494&lt;&gt;"Ready","",IFERROR(B494*C494+T494,""))</f>
        <v/>
      </c>
      <c r="X494" s="8">
        <f>IF(R494&lt;&gt;"Ready","",IFERROR(W494+V494,""))</f>
        <v/>
      </c>
      <c r="Y494" s="8">
        <f>IF(R494&lt;&gt;"Ready","",IFERROR(M494+N(N494)-N(O494),""))</f>
        <v/>
      </c>
      <c r="Z494" s="8">
        <f>IF(R494&lt;&gt;"Ready","",IFERROR(IF(OR(Y494&lt;=W494,Y494-W494&lt;=MIN(8.881784197001252E-16*MAX(ABS(Y494),ABS(W494)),1E-9)),"Yes","No"),""))</f>
        <v/>
      </c>
      <c r="AA494" s="8">
        <f>IF(R494&lt;&gt;"Ready","",IFERROR(IF(AND(Z494="Yes",NOT(OR(X494&lt;=Y494,X494-Y494&lt;=MIN(8.881784197001252E-16*MAX(ABS(X494),ABS(Y494)),1E-9)))),MAX(0,X494-Y494),0),""))</f>
        <v/>
      </c>
      <c r="AB494" s="8">
        <f>IF(R494&lt;&gt;"Ready","",IFERROR(IF(AA494&gt;0,IF(N(Q494)&gt;0,IF(ABS(AD494-ROUND(AD494,0))&lt;=MIN(8.881784197001252E-16*AD494,1E-9),ROUND(AD494,0),ROUNDUP(AD494,0))*Q494,MAX(AA494,N(P494))),0),""))</f>
        <v/>
      </c>
      <c r="AC494" s="8">
        <f>IF(R494&lt;&gt;"Ready","",IFERROR(Y494+AB494,""))</f>
        <v/>
      </c>
      <c r="AD494" s="8">
        <f>IF(R494&lt;&gt;"Ready","",IFERROR(IF(N(Q494)&gt;0,MAX(AA494,N(P494))/Q494,""),""))</f>
        <v/>
      </c>
    </row>
    <row r="495">
      <c r="A495" s="6" t="n"/>
      <c r="B495" s="7" t="n"/>
      <c r="C495" s="7" t="n"/>
      <c r="D495" s="7" t="n"/>
      <c r="E495" s="7" t="n"/>
      <c r="F495" s="7" t="n"/>
      <c r="G495" s="7" t="n"/>
      <c r="H495" s="7" t="n"/>
      <c r="I495" s="7" t="n"/>
      <c r="J495" s="7" t="n"/>
      <c r="K495" s="7" t="n"/>
      <c r="L495" s="7" t="n"/>
      <c r="M495" s="7" t="n"/>
      <c r="N495" s="7" t="n"/>
      <c r="O495" s="7" t="n"/>
      <c r="P495" s="7" t="n"/>
      <c r="Q495" s="7" t="n"/>
      <c r="R495" s="8">
        <f>IF(COUNTA(A495:Q495)=0,"",IF(TRIM(A495&amp;"")="","Item required",IFERROR(IF(NOT(AND(COUNT(B495:C495,M495)=3,MIN(B495:C495,M495)&gt;=0,COUNT(N495:Q495)=COUNTA(N495:Q495),MIN(N495:Q495)&gt;=0)),"Enter nonnegative numbers for demand, days and stock",IF(NOT(OR(AND(D495="Entered",COUNT(E495)=1,E495&gt;=0,COUNTA(F495:G495)=0),AND(D495="Statistical",E495="",COUNT(F495:G495)=2,F495&gt;=0,G495&gt;=50,G495&lt;=99.9))),"Choose entered safety OR sigma and service (50-99.9%)",IF(NOT(OR(AND(H495="Entered",COUNT(I495)=1,I495&gt;=0,COUNTA(J495:L495)=0),AND(H495="EOQ",I495="",L495="",COUNT(J495:K495)=2,MIN(J495:K495)&gt;0),AND(H495="Review",COUNT(L495)=1,L495&gt;=0,COUNTA(I495:K495)=0))),"Choose one quantity basis; EOQ costs must be positive",IF(IF(H495="EOQ",IF(B495=0,TRUE,SQRT(2*(B495*365)*J495/K495)&gt;0),TRUE),"Ready","Calculated EOQ outside numeric range; rescale")))),"Check inputs / numeric range")))</f>
        <v/>
      </c>
      <c r="S495" s="8">
        <f>IF(R495&lt;&gt;"Ready","",IFERROR(IF(D495="Statistical",IF(G495=50,0,MAX(0,_xlfn.NORM.S.INV(G495/100))),""),""))</f>
        <v/>
      </c>
      <c r="T495" s="8">
        <f>IF(R495&lt;&gt;"Ready","",IFERROR(IF(D495="Entered",E495,S495*F495*SQRT(C495)),""))</f>
        <v/>
      </c>
      <c r="U495" s="8">
        <f>IF(R495&lt;&gt;"Ready","",IFERROR(B495*365,""))</f>
        <v/>
      </c>
      <c r="V495" s="8">
        <f>IF(R495&lt;&gt;"Ready","",IFERROR(IF(H495="Entered",I495,IF(H495="Review",B495*L495,IF(U495=0,0,SQRT(2*U495*J495/K495)))),""))</f>
        <v/>
      </c>
      <c r="W495" s="8">
        <f>IF(R495&lt;&gt;"Ready","",IFERROR(B495*C495+T495,""))</f>
        <v/>
      </c>
      <c r="X495" s="8">
        <f>IF(R495&lt;&gt;"Ready","",IFERROR(W495+V495,""))</f>
        <v/>
      </c>
      <c r="Y495" s="8">
        <f>IF(R495&lt;&gt;"Ready","",IFERROR(M495+N(N495)-N(O495),""))</f>
        <v/>
      </c>
      <c r="Z495" s="8">
        <f>IF(R495&lt;&gt;"Ready","",IFERROR(IF(OR(Y495&lt;=W495,Y495-W495&lt;=MIN(8.881784197001252E-16*MAX(ABS(Y495),ABS(W495)),1E-9)),"Yes","No"),""))</f>
        <v/>
      </c>
      <c r="AA495" s="8">
        <f>IF(R495&lt;&gt;"Ready","",IFERROR(IF(AND(Z495="Yes",NOT(OR(X495&lt;=Y495,X495-Y495&lt;=MIN(8.881784197001252E-16*MAX(ABS(X495),ABS(Y495)),1E-9)))),MAX(0,X495-Y495),0),""))</f>
        <v/>
      </c>
      <c r="AB495" s="8">
        <f>IF(R495&lt;&gt;"Ready","",IFERROR(IF(AA495&gt;0,IF(N(Q495)&gt;0,IF(ABS(AD495-ROUND(AD495,0))&lt;=MIN(8.881784197001252E-16*AD495,1E-9),ROUND(AD495,0),ROUNDUP(AD495,0))*Q495,MAX(AA495,N(P495))),0),""))</f>
        <v/>
      </c>
      <c r="AC495" s="8">
        <f>IF(R495&lt;&gt;"Ready","",IFERROR(Y495+AB495,""))</f>
        <v/>
      </c>
      <c r="AD495" s="8">
        <f>IF(R495&lt;&gt;"Ready","",IFERROR(IF(N(Q495)&gt;0,MAX(AA495,N(P495))/Q495,""),""))</f>
        <v/>
      </c>
    </row>
    <row r="496">
      <c r="A496" s="6" t="n"/>
      <c r="B496" s="7" t="n"/>
      <c r="C496" s="7" t="n"/>
      <c r="D496" s="7" t="n"/>
      <c r="E496" s="7" t="n"/>
      <c r="F496" s="7" t="n"/>
      <c r="G496" s="7" t="n"/>
      <c r="H496" s="7" t="n"/>
      <c r="I496" s="7" t="n"/>
      <c r="J496" s="7" t="n"/>
      <c r="K496" s="7" t="n"/>
      <c r="L496" s="7" t="n"/>
      <c r="M496" s="7" t="n"/>
      <c r="N496" s="7" t="n"/>
      <c r="O496" s="7" t="n"/>
      <c r="P496" s="7" t="n"/>
      <c r="Q496" s="7" t="n"/>
      <c r="R496" s="8">
        <f>IF(COUNTA(A496:Q496)=0,"",IF(TRIM(A496&amp;"")="","Item required",IFERROR(IF(NOT(AND(COUNT(B496:C496,M496)=3,MIN(B496:C496,M496)&gt;=0,COUNT(N496:Q496)=COUNTA(N496:Q496),MIN(N496:Q496)&gt;=0)),"Enter nonnegative numbers for demand, days and stock",IF(NOT(OR(AND(D496="Entered",COUNT(E496)=1,E496&gt;=0,COUNTA(F496:G496)=0),AND(D496="Statistical",E496="",COUNT(F496:G496)=2,F496&gt;=0,G496&gt;=50,G496&lt;=99.9))),"Choose entered safety OR sigma and service (50-99.9%)",IF(NOT(OR(AND(H496="Entered",COUNT(I496)=1,I496&gt;=0,COUNTA(J496:L496)=0),AND(H496="EOQ",I496="",L496="",COUNT(J496:K496)=2,MIN(J496:K496)&gt;0),AND(H496="Review",COUNT(L496)=1,L496&gt;=0,COUNTA(I496:K496)=0))),"Choose one quantity basis; EOQ costs must be positive",IF(IF(H496="EOQ",IF(B496=0,TRUE,SQRT(2*(B496*365)*J496/K496)&gt;0),TRUE),"Ready","Calculated EOQ outside numeric range; rescale")))),"Check inputs / numeric range")))</f>
        <v/>
      </c>
      <c r="S496" s="8">
        <f>IF(R496&lt;&gt;"Ready","",IFERROR(IF(D496="Statistical",IF(G496=50,0,MAX(0,_xlfn.NORM.S.INV(G496/100))),""),""))</f>
        <v/>
      </c>
      <c r="T496" s="8">
        <f>IF(R496&lt;&gt;"Ready","",IFERROR(IF(D496="Entered",E496,S496*F496*SQRT(C496)),""))</f>
        <v/>
      </c>
      <c r="U496" s="8">
        <f>IF(R496&lt;&gt;"Ready","",IFERROR(B496*365,""))</f>
        <v/>
      </c>
      <c r="V496" s="8">
        <f>IF(R496&lt;&gt;"Ready","",IFERROR(IF(H496="Entered",I496,IF(H496="Review",B496*L496,IF(U496=0,0,SQRT(2*U496*J496/K496)))),""))</f>
        <v/>
      </c>
      <c r="W496" s="8">
        <f>IF(R496&lt;&gt;"Ready","",IFERROR(B496*C496+T496,""))</f>
        <v/>
      </c>
      <c r="X496" s="8">
        <f>IF(R496&lt;&gt;"Ready","",IFERROR(W496+V496,""))</f>
        <v/>
      </c>
      <c r="Y496" s="8">
        <f>IF(R496&lt;&gt;"Ready","",IFERROR(M496+N(N496)-N(O496),""))</f>
        <v/>
      </c>
      <c r="Z496" s="8">
        <f>IF(R496&lt;&gt;"Ready","",IFERROR(IF(OR(Y496&lt;=W496,Y496-W496&lt;=MIN(8.881784197001252E-16*MAX(ABS(Y496),ABS(W496)),1E-9)),"Yes","No"),""))</f>
        <v/>
      </c>
      <c r="AA496" s="8">
        <f>IF(R496&lt;&gt;"Ready","",IFERROR(IF(AND(Z496="Yes",NOT(OR(X496&lt;=Y496,X496-Y496&lt;=MIN(8.881784197001252E-16*MAX(ABS(X496),ABS(Y496)),1E-9)))),MAX(0,X496-Y496),0),""))</f>
        <v/>
      </c>
      <c r="AB496" s="8">
        <f>IF(R496&lt;&gt;"Ready","",IFERROR(IF(AA496&gt;0,IF(N(Q496)&gt;0,IF(ABS(AD496-ROUND(AD496,0))&lt;=MIN(8.881784197001252E-16*AD496,1E-9),ROUND(AD496,0),ROUNDUP(AD496,0))*Q496,MAX(AA496,N(P496))),0),""))</f>
        <v/>
      </c>
      <c r="AC496" s="8">
        <f>IF(R496&lt;&gt;"Ready","",IFERROR(Y496+AB496,""))</f>
        <v/>
      </c>
      <c r="AD496" s="8">
        <f>IF(R496&lt;&gt;"Ready","",IFERROR(IF(N(Q496)&gt;0,MAX(AA496,N(P496))/Q496,""),""))</f>
        <v/>
      </c>
    </row>
    <row r="497">
      <c r="A497" s="6" t="n"/>
      <c r="B497" s="7" t="n"/>
      <c r="C497" s="7" t="n"/>
      <c r="D497" s="7" t="n"/>
      <c r="E497" s="7" t="n"/>
      <c r="F497" s="7" t="n"/>
      <c r="G497" s="7" t="n"/>
      <c r="H497" s="7" t="n"/>
      <c r="I497" s="7" t="n"/>
      <c r="J497" s="7" t="n"/>
      <c r="K497" s="7" t="n"/>
      <c r="L497" s="7" t="n"/>
      <c r="M497" s="7" t="n"/>
      <c r="N497" s="7" t="n"/>
      <c r="O497" s="7" t="n"/>
      <c r="P497" s="7" t="n"/>
      <c r="Q497" s="7" t="n"/>
      <c r="R497" s="8">
        <f>IF(COUNTA(A497:Q497)=0,"",IF(TRIM(A497&amp;"")="","Item required",IFERROR(IF(NOT(AND(COUNT(B497:C497,M497)=3,MIN(B497:C497,M497)&gt;=0,COUNT(N497:Q497)=COUNTA(N497:Q497),MIN(N497:Q497)&gt;=0)),"Enter nonnegative numbers for demand, days and stock",IF(NOT(OR(AND(D497="Entered",COUNT(E497)=1,E497&gt;=0,COUNTA(F497:G497)=0),AND(D497="Statistical",E497="",COUNT(F497:G497)=2,F497&gt;=0,G497&gt;=50,G497&lt;=99.9))),"Choose entered safety OR sigma and service (50-99.9%)",IF(NOT(OR(AND(H497="Entered",COUNT(I497)=1,I497&gt;=0,COUNTA(J497:L497)=0),AND(H497="EOQ",I497="",L497="",COUNT(J497:K497)=2,MIN(J497:K497)&gt;0),AND(H497="Review",COUNT(L497)=1,L497&gt;=0,COUNTA(I497:K497)=0))),"Choose one quantity basis; EOQ costs must be positive",IF(IF(H497="EOQ",IF(B497=0,TRUE,SQRT(2*(B497*365)*J497/K497)&gt;0),TRUE),"Ready","Calculated EOQ outside numeric range; rescale")))),"Check inputs / numeric range")))</f>
        <v/>
      </c>
      <c r="S497" s="8">
        <f>IF(R497&lt;&gt;"Ready","",IFERROR(IF(D497="Statistical",IF(G497=50,0,MAX(0,_xlfn.NORM.S.INV(G497/100))),""),""))</f>
        <v/>
      </c>
      <c r="T497" s="8">
        <f>IF(R497&lt;&gt;"Ready","",IFERROR(IF(D497="Entered",E497,S497*F497*SQRT(C497)),""))</f>
        <v/>
      </c>
      <c r="U497" s="8">
        <f>IF(R497&lt;&gt;"Ready","",IFERROR(B497*365,""))</f>
        <v/>
      </c>
      <c r="V497" s="8">
        <f>IF(R497&lt;&gt;"Ready","",IFERROR(IF(H497="Entered",I497,IF(H497="Review",B497*L497,IF(U497=0,0,SQRT(2*U497*J497/K497)))),""))</f>
        <v/>
      </c>
      <c r="W497" s="8">
        <f>IF(R497&lt;&gt;"Ready","",IFERROR(B497*C497+T497,""))</f>
        <v/>
      </c>
      <c r="X497" s="8">
        <f>IF(R497&lt;&gt;"Ready","",IFERROR(W497+V497,""))</f>
        <v/>
      </c>
      <c r="Y497" s="8">
        <f>IF(R497&lt;&gt;"Ready","",IFERROR(M497+N(N497)-N(O497),""))</f>
        <v/>
      </c>
      <c r="Z497" s="8">
        <f>IF(R497&lt;&gt;"Ready","",IFERROR(IF(OR(Y497&lt;=W497,Y497-W497&lt;=MIN(8.881784197001252E-16*MAX(ABS(Y497),ABS(W497)),1E-9)),"Yes","No"),""))</f>
        <v/>
      </c>
      <c r="AA497" s="8">
        <f>IF(R497&lt;&gt;"Ready","",IFERROR(IF(AND(Z497="Yes",NOT(OR(X497&lt;=Y497,X497-Y497&lt;=MIN(8.881784197001252E-16*MAX(ABS(X497),ABS(Y497)),1E-9)))),MAX(0,X497-Y497),0),""))</f>
        <v/>
      </c>
      <c r="AB497" s="8">
        <f>IF(R497&lt;&gt;"Ready","",IFERROR(IF(AA497&gt;0,IF(N(Q497)&gt;0,IF(ABS(AD497-ROUND(AD497,0))&lt;=MIN(8.881784197001252E-16*AD497,1E-9),ROUND(AD497,0),ROUNDUP(AD497,0))*Q497,MAX(AA497,N(P497))),0),""))</f>
        <v/>
      </c>
      <c r="AC497" s="8">
        <f>IF(R497&lt;&gt;"Ready","",IFERROR(Y497+AB497,""))</f>
        <v/>
      </c>
      <c r="AD497" s="8">
        <f>IF(R497&lt;&gt;"Ready","",IFERROR(IF(N(Q497)&gt;0,MAX(AA497,N(P497))/Q497,""),""))</f>
        <v/>
      </c>
    </row>
    <row r="498">
      <c r="A498" s="6" t="n"/>
      <c r="B498" s="7" t="n"/>
      <c r="C498" s="7" t="n"/>
      <c r="D498" s="7" t="n"/>
      <c r="E498" s="7" t="n"/>
      <c r="F498" s="7" t="n"/>
      <c r="G498" s="7" t="n"/>
      <c r="H498" s="7" t="n"/>
      <c r="I498" s="7" t="n"/>
      <c r="J498" s="7" t="n"/>
      <c r="K498" s="7" t="n"/>
      <c r="L498" s="7" t="n"/>
      <c r="M498" s="7" t="n"/>
      <c r="N498" s="7" t="n"/>
      <c r="O498" s="7" t="n"/>
      <c r="P498" s="7" t="n"/>
      <c r="Q498" s="7" t="n"/>
      <c r="R498" s="8">
        <f>IF(COUNTA(A498:Q498)=0,"",IF(TRIM(A498&amp;"")="","Item required",IFERROR(IF(NOT(AND(COUNT(B498:C498,M498)=3,MIN(B498:C498,M498)&gt;=0,COUNT(N498:Q498)=COUNTA(N498:Q498),MIN(N498:Q498)&gt;=0)),"Enter nonnegative numbers for demand, days and stock",IF(NOT(OR(AND(D498="Entered",COUNT(E498)=1,E498&gt;=0,COUNTA(F498:G498)=0),AND(D498="Statistical",E498="",COUNT(F498:G498)=2,F498&gt;=0,G498&gt;=50,G498&lt;=99.9))),"Choose entered safety OR sigma and service (50-99.9%)",IF(NOT(OR(AND(H498="Entered",COUNT(I498)=1,I498&gt;=0,COUNTA(J498:L498)=0),AND(H498="EOQ",I498="",L498="",COUNT(J498:K498)=2,MIN(J498:K498)&gt;0),AND(H498="Review",COUNT(L498)=1,L498&gt;=0,COUNTA(I498:K498)=0))),"Choose one quantity basis; EOQ costs must be positive",IF(IF(H498="EOQ",IF(B498=0,TRUE,SQRT(2*(B498*365)*J498/K498)&gt;0),TRUE),"Ready","Calculated EOQ outside numeric range; rescale")))),"Check inputs / numeric range")))</f>
        <v/>
      </c>
      <c r="S498" s="8">
        <f>IF(R498&lt;&gt;"Ready","",IFERROR(IF(D498="Statistical",IF(G498=50,0,MAX(0,_xlfn.NORM.S.INV(G498/100))),""),""))</f>
        <v/>
      </c>
      <c r="T498" s="8">
        <f>IF(R498&lt;&gt;"Ready","",IFERROR(IF(D498="Entered",E498,S498*F498*SQRT(C498)),""))</f>
        <v/>
      </c>
      <c r="U498" s="8">
        <f>IF(R498&lt;&gt;"Ready","",IFERROR(B498*365,""))</f>
        <v/>
      </c>
      <c r="V498" s="8">
        <f>IF(R498&lt;&gt;"Ready","",IFERROR(IF(H498="Entered",I498,IF(H498="Review",B498*L498,IF(U498=0,0,SQRT(2*U498*J498/K498)))),""))</f>
        <v/>
      </c>
      <c r="W498" s="8">
        <f>IF(R498&lt;&gt;"Ready","",IFERROR(B498*C498+T498,""))</f>
        <v/>
      </c>
      <c r="X498" s="8">
        <f>IF(R498&lt;&gt;"Ready","",IFERROR(W498+V498,""))</f>
        <v/>
      </c>
      <c r="Y498" s="8">
        <f>IF(R498&lt;&gt;"Ready","",IFERROR(M498+N(N498)-N(O498),""))</f>
        <v/>
      </c>
      <c r="Z498" s="8">
        <f>IF(R498&lt;&gt;"Ready","",IFERROR(IF(OR(Y498&lt;=W498,Y498-W498&lt;=MIN(8.881784197001252E-16*MAX(ABS(Y498),ABS(W498)),1E-9)),"Yes","No"),""))</f>
        <v/>
      </c>
      <c r="AA498" s="8">
        <f>IF(R498&lt;&gt;"Ready","",IFERROR(IF(AND(Z498="Yes",NOT(OR(X498&lt;=Y498,X498-Y498&lt;=MIN(8.881784197001252E-16*MAX(ABS(X498),ABS(Y498)),1E-9)))),MAX(0,X498-Y498),0),""))</f>
        <v/>
      </c>
      <c r="AB498" s="8">
        <f>IF(R498&lt;&gt;"Ready","",IFERROR(IF(AA498&gt;0,IF(N(Q498)&gt;0,IF(ABS(AD498-ROUND(AD498,0))&lt;=MIN(8.881784197001252E-16*AD498,1E-9),ROUND(AD498,0),ROUNDUP(AD498,0))*Q498,MAX(AA498,N(P498))),0),""))</f>
        <v/>
      </c>
      <c r="AC498" s="8">
        <f>IF(R498&lt;&gt;"Ready","",IFERROR(Y498+AB498,""))</f>
        <v/>
      </c>
      <c r="AD498" s="8">
        <f>IF(R498&lt;&gt;"Ready","",IFERROR(IF(N(Q498)&gt;0,MAX(AA498,N(P498))/Q498,""),""))</f>
        <v/>
      </c>
    </row>
    <row r="499">
      <c r="A499" s="6" t="n"/>
      <c r="B499" s="7" t="n"/>
      <c r="C499" s="7" t="n"/>
      <c r="D499" s="7" t="n"/>
      <c r="E499" s="7" t="n"/>
      <c r="F499" s="7" t="n"/>
      <c r="G499" s="7" t="n"/>
      <c r="H499" s="7" t="n"/>
      <c r="I499" s="7" t="n"/>
      <c r="J499" s="7" t="n"/>
      <c r="K499" s="7" t="n"/>
      <c r="L499" s="7" t="n"/>
      <c r="M499" s="7" t="n"/>
      <c r="N499" s="7" t="n"/>
      <c r="O499" s="7" t="n"/>
      <c r="P499" s="7" t="n"/>
      <c r="Q499" s="7" t="n"/>
      <c r="R499" s="8">
        <f>IF(COUNTA(A499:Q499)=0,"",IF(TRIM(A499&amp;"")="","Item required",IFERROR(IF(NOT(AND(COUNT(B499:C499,M499)=3,MIN(B499:C499,M499)&gt;=0,COUNT(N499:Q499)=COUNTA(N499:Q499),MIN(N499:Q499)&gt;=0)),"Enter nonnegative numbers for demand, days and stock",IF(NOT(OR(AND(D499="Entered",COUNT(E499)=1,E499&gt;=0,COUNTA(F499:G499)=0),AND(D499="Statistical",E499="",COUNT(F499:G499)=2,F499&gt;=0,G499&gt;=50,G499&lt;=99.9))),"Choose entered safety OR sigma and service (50-99.9%)",IF(NOT(OR(AND(H499="Entered",COUNT(I499)=1,I499&gt;=0,COUNTA(J499:L499)=0),AND(H499="EOQ",I499="",L499="",COUNT(J499:K499)=2,MIN(J499:K499)&gt;0),AND(H499="Review",COUNT(L499)=1,L499&gt;=0,COUNTA(I499:K499)=0))),"Choose one quantity basis; EOQ costs must be positive",IF(IF(H499="EOQ",IF(B499=0,TRUE,SQRT(2*(B499*365)*J499/K499)&gt;0),TRUE),"Ready","Calculated EOQ outside numeric range; rescale")))),"Check inputs / numeric range")))</f>
        <v/>
      </c>
      <c r="S499" s="8">
        <f>IF(R499&lt;&gt;"Ready","",IFERROR(IF(D499="Statistical",IF(G499=50,0,MAX(0,_xlfn.NORM.S.INV(G499/100))),""),""))</f>
        <v/>
      </c>
      <c r="T499" s="8">
        <f>IF(R499&lt;&gt;"Ready","",IFERROR(IF(D499="Entered",E499,S499*F499*SQRT(C499)),""))</f>
        <v/>
      </c>
      <c r="U499" s="8">
        <f>IF(R499&lt;&gt;"Ready","",IFERROR(B499*365,""))</f>
        <v/>
      </c>
      <c r="V499" s="8">
        <f>IF(R499&lt;&gt;"Ready","",IFERROR(IF(H499="Entered",I499,IF(H499="Review",B499*L499,IF(U499=0,0,SQRT(2*U499*J499/K499)))),""))</f>
        <v/>
      </c>
      <c r="W499" s="8">
        <f>IF(R499&lt;&gt;"Ready","",IFERROR(B499*C499+T499,""))</f>
        <v/>
      </c>
      <c r="X499" s="8">
        <f>IF(R499&lt;&gt;"Ready","",IFERROR(W499+V499,""))</f>
        <v/>
      </c>
      <c r="Y499" s="8">
        <f>IF(R499&lt;&gt;"Ready","",IFERROR(M499+N(N499)-N(O499),""))</f>
        <v/>
      </c>
      <c r="Z499" s="8">
        <f>IF(R499&lt;&gt;"Ready","",IFERROR(IF(OR(Y499&lt;=W499,Y499-W499&lt;=MIN(8.881784197001252E-16*MAX(ABS(Y499),ABS(W499)),1E-9)),"Yes","No"),""))</f>
        <v/>
      </c>
      <c r="AA499" s="8">
        <f>IF(R499&lt;&gt;"Ready","",IFERROR(IF(AND(Z499="Yes",NOT(OR(X499&lt;=Y499,X499-Y499&lt;=MIN(8.881784197001252E-16*MAX(ABS(X499),ABS(Y499)),1E-9)))),MAX(0,X499-Y499),0),""))</f>
        <v/>
      </c>
      <c r="AB499" s="8">
        <f>IF(R499&lt;&gt;"Ready","",IFERROR(IF(AA499&gt;0,IF(N(Q499)&gt;0,IF(ABS(AD499-ROUND(AD499,0))&lt;=MIN(8.881784197001252E-16*AD499,1E-9),ROUND(AD499,0),ROUNDUP(AD499,0))*Q499,MAX(AA499,N(P499))),0),""))</f>
        <v/>
      </c>
      <c r="AC499" s="8">
        <f>IF(R499&lt;&gt;"Ready","",IFERROR(Y499+AB499,""))</f>
        <v/>
      </c>
      <c r="AD499" s="8">
        <f>IF(R499&lt;&gt;"Ready","",IFERROR(IF(N(Q499)&gt;0,MAX(AA499,N(P499))/Q499,""),""))</f>
        <v/>
      </c>
    </row>
    <row r="500">
      <c r="A500" s="6" t="n"/>
      <c r="B500" s="7" t="n"/>
      <c r="C500" s="7" t="n"/>
      <c r="D500" s="7" t="n"/>
      <c r="E500" s="7" t="n"/>
      <c r="F500" s="7" t="n"/>
      <c r="G500" s="7" t="n"/>
      <c r="H500" s="7" t="n"/>
      <c r="I500" s="7" t="n"/>
      <c r="J500" s="7" t="n"/>
      <c r="K500" s="7" t="n"/>
      <c r="L500" s="7" t="n"/>
      <c r="M500" s="7" t="n"/>
      <c r="N500" s="7" t="n"/>
      <c r="O500" s="7" t="n"/>
      <c r="P500" s="7" t="n"/>
      <c r="Q500" s="7" t="n"/>
      <c r="R500" s="8">
        <f>IF(COUNTA(A500:Q500)=0,"",IF(TRIM(A500&amp;"")="","Item required",IFERROR(IF(NOT(AND(COUNT(B500:C500,M500)=3,MIN(B500:C500,M500)&gt;=0,COUNT(N500:Q500)=COUNTA(N500:Q500),MIN(N500:Q500)&gt;=0)),"Enter nonnegative numbers for demand, days and stock",IF(NOT(OR(AND(D500="Entered",COUNT(E500)=1,E500&gt;=0,COUNTA(F500:G500)=0),AND(D500="Statistical",E500="",COUNT(F500:G500)=2,F500&gt;=0,G500&gt;=50,G500&lt;=99.9))),"Choose entered safety OR sigma and service (50-99.9%)",IF(NOT(OR(AND(H500="Entered",COUNT(I500)=1,I500&gt;=0,COUNTA(J500:L500)=0),AND(H500="EOQ",I500="",L500="",COUNT(J500:K500)=2,MIN(J500:K500)&gt;0),AND(H500="Review",COUNT(L500)=1,L500&gt;=0,COUNTA(I500:K500)=0))),"Choose one quantity basis; EOQ costs must be positive",IF(IF(H500="EOQ",IF(B500=0,TRUE,SQRT(2*(B500*365)*J500/K500)&gt;0),TRUE),"Ready","Calculated EOQ outside numeric range; rescale")))),"Check inputs / numeric range")))</f>
        <v/>
      </c>
      <c r="S500" s="8">
        <f>IF(R500&lt;&gt;"Ready","",IFERROR(IF(D500="Statistical",IF(G500=50,0,MAX(0,_xlfn.NORM.S.INV(G500/100))),""),""))</f>
        <v/>
      </c>
      <c r="T500" s="8">
        <f>IF(R500&lt;&gt;"Ready","",IFERROR(IF(D500="Entered",E500,S500*F500*SQRT(C500)),""))</f>
        <v/>
      </c>
      <c r="U500" s="8">
        <f>IF(R500&lt;&gt;"Ready","",IFERROR(B500*365,""))</f>
        <v/>
      </c>
      <c r="V500" s="8">
        <f>IF(R500&lt;&gt;"Ready","",IFERROR(IF(H500="Entered",I500,IF(H500="Review",B500*L500,IF(U500=0,0,SQRT(2*U500*J500/K500)))),""))</f>
        <v/>
      </c>
      <c r="W500" s="8">
        <f>IF(R500&lt;&gt;"Ready","",IFERROR(B500*C500+T500,""))</f>
        <v/>
      </c>
      <c r="X500" s="8">
        <f>IF(R500&lt;&gt;"Ready","",IFERROR(W500+V500,""))</f>
        <v/>
      </c>
      <c r="Y500" s="8">
        <f>IF(R500&lt;&gt;"Ready","",IFERROR(M500+N(N500)-N(O500),""))</f>
        <v/>
      </c>
      <c r="Z500" s="8">
        <f>IF(R500&lt;&gt;"Ready","",IFERROR(IF(OR(Y500&lt;=W500,Y500-W500&lt;=MIN(8.881784197001252E-16*MAX(ABS(Y500),ABS(W500)),1E-9)),"Yes","No"),""))</f>
        <v/>
      </c>
      <c r="AA500" s="8">
        <f>IF(R500&lt;&gt;"Ready","",IFERROR(IF(AND(Z500="Yes",NOT(OR(X500&lt;=Y500,X500-Y500&lt;=MIN(8.881784197001252E-16*MAX(ABS(X500),ABS(Y500)),1E-9)))),MAX(0,X500-Y500),0),""))</f>
        <v/>
      </c>
      <c r="AB500" s="8">
        <f>IF(R500&lt;&gt;"Ready","",IFERROR(IF(AA500&gt;0,IF(N(Q500)&gt;0,IF(ABS(AD500-ROUND(AD500,0))&lt;=MIN(8.881784197001252E-16*AD500,1E-9),ROUND(AD500,0),ROUNDUP(AD500,0))*Q500,MAX(AA500,N(P500))),0),""))</f>
        <v/>
      </c>
      <c r="AC500" s="8">
        <f>IF(R500&lt;&gt;"Ready","",IFERROR(Y500+AB500,""))</f>
        <v/>
      </c>
      <c r="AD500" s="8">
        <f>IF(R500&lt;&gt;"Ready","",IFERROR(IF(N(Q500)&gt;0,MAX(AA500,N(P500))/Q500,""),""))</f>
        <v/>
      </c>
    </row>
    <row r="501">
      <c r="A501" s="6" t="n"/>
      <c r="B501" s="7" t="n"/>
      <c r="C501" s="7" t="n"/>
      <c r="D501" s="7" t="n"/>
      <c r="E501" s="7" t="n"/>
      <c r="F501" s="7" t="n"/>
      <c r="G501" s="7" t="n"/>
      <c r="H501" s="7" t="n"/>
      <c r="I501" s="7" t="n"/>
      <c r="J501" s="7" t="n"/>
      <c r="K501" s="7" t="n"/>
      <c r="L501" s="7" t="n"/>
      <c r="M501" s="7" t="n"/>
      <c r="N501" s="7" t="n"/>
      <c r="O501" s="7" t="n"/>
      <c r="P501" s="7" t="n"/>
      <c r="Q501" s="7" t="n"/>
      <c r="R501" s="8">
        <f>IF(COUNTA(A501:Q501)=0,"",IF(TRIM(A501&amp;"")="","Item required",IFERROR(IF(NOT(AND(COUNT(B501:C501,M501)=3,MIN(B501:C501,M501)&gt;=0,COUNT(N501:Q501)=COUNTA(N501:Q501),MIN(N501:Q501)&gt;=0)),"Enter nonnegative numbers for demand, days and stock",IF(NOT(OR(AND(D501="Entered",COUNT(E501)=1,E501&gt;=0,COUNTA(F501:G501)=0),AND(D501="Statistical",E501="",COUNT(F501:G501)=2,F501&gt;=0,G501&gt;=50,G501&lt;=99.9))),"Choose entered safety OR sigma and service (50-99.9%)",IF(NOT(OR(AND(H501="Entered",COUNT(I501)=1,I501&gt;=0,COUNTA(J501:L501)=0),AND(H501="EOQ",I501="",L501="",COUNT(J501:K501)=2,MIN(J501:K501)&gt;0),AND(H501="Review",COUNT(L501)=1,L501&gt;=0,COUNTA(I501:K501)=0))),"Choose one quantity basis; EOQ costs must be positive",IF(IF(H501="EOQ",IF(B501=0,TRUE,SQRT(2*(B501*365)*J501/K501)&gt;0),TRUE),"Ready","Calculated EOQ outside numeric range; rescale")))),"Check inputs / numeric range")))</f>
        <v/>
      </c>
      <c r="S501" s="8">
        <f>IF(R501&lt;&gt;"Ready","",IFERROR(IF(D501="Statistical",IF(G501=50,0,MAX(0,_xlfn.NORM.S.INV(G501/100))),""),""))</f>
        <v/>
      </c>
      <c r="T501" s="8">
        <f>IF(R501&lt;&gt;"Ready","",IFERROR(IF(D501="Entered",E501,S501*F501*SQRT(C501)),""))</f>
        <v/>
      </c>
      <c r="U501" s="8">
        <f>IF(R501&lt;&gt;"Ready","",IFERROR(B501*365,""))</f>
        <v/>
      </c>
      <c r="V501" s="8">
        <f>IF(R501&lt;&gt;"Ready","",IFERROR(IF(H501="Entered",I501,IF(H501="Review",B501*L501,IF(U501=0,0,SQRT(2*U501*J501/K501)))),""))</f>
        <v/>
      </c>
      <c r="W501" s="8">
        <f>IF(R501&lt;&gt;"Ready","",IFERROR(B501*C501+T501,""))</f>
        <v/>
      </c>
      <c r="X501" s="8">
        <f>IF(R501&lt;&gt;"Ready","",IFERROR(W501+V501,""))</f>
        <v/>
      </c>
      <c r="Y501" s="8">
        <f>IF(R501&lt;&gt;"Ready","",IFERROR(M501+N(N501)-N(O501),""))</f>
        <v/>
      </c>
      <c r="Z501" s="8">
        <f>IF(R501&lt;&gt;"Ready","",IFERROR(IF(OR(Y501&lt;=W501,Y501-W501&lt;=MIN(8.881784197001252E-16*MAX(ABS(Y501),ABS(W501)),1E-9)),"Yes","No"),""))</f>
        <v/>
      </c>
      <c r="AA501" s="8">
        <f>IF(R501&lt;&gt;"Ready","",IFERROR(IF(AND(Z501="Yes",NOT(OR(X501&lt;=Y501,X501-Y501&lt;=MIN(8.881784197001252E-16*MAX(ABS(X501),ABS(Y501)),1E-9)))),MAX(0,X501-Y501),0),""))</f>
        <v/>
      </c>
      <c r="AB501" s="8">
        <f>IF(R501&lt;&gt;"Ready","",IFERROR(IF(AA501&gt;0,IF(N(Q501)&gt;0,IF(ABS(AD501-ROUND(AD501,0))&lt;=MIN(8.881784197001252E-16*AD501,1E-9),ROUND(AD501,0),ROUNDUP(AD501,0))*Q501,MAX(AA501,N(P501))),0),""))</f>
        <v/>
      </c>
      <c r="AC501" s="8">
        <f>IF(R501&lt;&gt;"Ready","",IFERROR(Y501+AB501,""))</f>
        <v/>
      </c>
      <c r="AD501" s="8">
        <f>IF(R501&lt;&gt;"Ready","",IFERROR(IF(N(Q501)&gt;0,MAX(AA501,N(P501))/Q501,""),""))</f>
        <v/>
      </c>
    </row>
    <row r="502">
      <c r="A502" s="6" t="n"/>
      <c r="B502" s="7" t="n"/>
      <c r="C502" s="7" t="n"/>
      <c r="D502" s="7" t="n"/>
      <c r="E502" s="7" t="n"/>
      <c r="F502" s="7" t="n"/>
      <c r="G502" s="7" t="n"/>
      <c r="H502" s="7" t="n"/>
      <c r="I502" s="7" t="n"/>
      <c r="J502" s="7" t="n"/>
      <c r="K502" s="7" t="n"/>
      <c r="L502" s="7" t="n"/>
      <c r="M502" s="7" t="n"/>
      <c r="N502" s="7" t="n"/>
      <c r="O502" s="7" t="n"/>
      <c r="P502" s="7" t="n"/>
      <c r="Q502" s="7" t="n"/>
      <c r="R502" s="8">
        <f>IF(COUNTA(A502:Q502)=0,"",IF(TRIM(A502&amp;"")="","Item required",IFERROR(IF(NOT(AND(COUNT(B502:C502,M502)=3,MIN(B502:C502,M502)&gt;=0,COUNT(N502:Q502)=COUNTA(N502:Q502),MIN(N502:Q502)&gt;=0)),"Enter nonnegative numbers for demand, days and stock",IF(NOT(OR(AND(D502="Entered",COUNT(E502)=1,E502&gt;=0,COUNTA(F502:G502)=0),AND(D502="Statistical",E502="",COUNT(F502:G502)=2,F502&gt;=0,G502&gt;=50,G502&lt;=99.9))),"Choose entered safety OR sigma and service (50-99.9%)",IF(NOT(OR(AND(H502="Entered",COUNT(I502)=1,I502&gt;=0,COUNTA(J502:L502)=0),AND(H502="EOQ",I502="",L502="",COUNT(J502:K502)=2,MIN(J502:K502)&gt;0),AND(H502="Review",COUNT(L502)=1,L502&gt;=0,COUNTA(I502:K502)=0))),"Choose one quantity basis; EOQ costs must be positive",IF(IF(H502="EOQ",IF(B502=0,TRUE,SQRT(2*(B502*365)*J502/K502)&gt;0),TRUE),"Ready","Calculated EOQ outside numeric range; rescale")))),"Check inputs / numeric range")))</f>
        <v/>
      </c>
      <c r="S502" s="8">
        <f>IF(R502&lt;&gt;"Ready","",IFERROR(IF(D502="Statistical",IF(G502=50,0,MAX(0,_xlfn.NORM.S.INV(G502/100))),""),""))</f>
        <v/>
      </c>
      <c r="T502" s="8">
        <f>IF(R502&lt;&gt;"Ready","",IFERROR(IF(D502="Entered",E502,S502*F502*SQRT(C502)),""))</f>
        <v/>
      </c>
      <c r="U502" s="8">
        <f>IF(R502&lt;&gt;"Ready","",IFERROR(B502*365,""))</f>
        <v/>
      </c>
      <c r="V502" s="8">
        <f>IF(R502&lt;&gt;"Ready","",IFERROR(IF(H502="Entered",I502,IF(H502="Review",B502*L502,IF(U502=0,0,SQRT(2*U502*J502/K502)))),""))</f>
        <v/>
      </c>
      <c r="W502" s="8">
        <f>IF(R502&lt;&gt;"Ready","",IFERROR(B502*C502+T502,""))</f>
        <v/>
      </c>
      <c r="X502" s="8">
        <f>IF(R502&lt;&gt;"Ready","",IFERROR(W502+V502,""))</f>
        <v/>
      </c>
      <c r="Y502" s="8">
        <f>IF(R502&lt;&gt;"Ready","",IFERROR(M502+N(N502)-N(O502),""))</f>
        <v/>
      </c>
      <c r="Z502" s="8">
        <f>IF(R502&lt;&gt;"Ready","",IFERROR(IF(OR(Y502&lt;=W502,Y502-W502&lt;=MIN(8.881784197001252E-16*MAX(ABS(Y502),ABS(W502)),1E-9)),"Yes","No"),""))</f>
        <v/>
      </c>
      <c r="AA502" s="8">
        <f>IF(R502&lt;&gt;"Ready","",IFERROR(IF(AND(Z502="Yes",NOT(OR(X502&lt;=Y502,X502-Y502&lt;=MIN(8.881784197001252E-16*MAX(ABS(X502),ABS(Y502)),1E-9)))),MAX(0,X502-Y502),0),""))</f>
        <v/>
      </c>
      <c r="AB502" s="8">
        <f>IF(R502&lt;&gt;"Ready","",IFERROR(IF(AA502&gt;0,IF(N(Q502)&gt;0,IF(ABS(AD502-ROUND(AD502,0))&lt;=MIN(8.881784197001252E-16*AD502,1E-9),ROUND(AD502,0),ROUNDUP(AD502,0))*Q502,MAX(AA502,N(P502))),0),""))</f>
        <v/>
      </c>
      <c r="AC502" s="8">
        <f>IF(R502&lt;&gt;"Ready","",IFERROR(Y502+AB502,""))</f>
        <v/>
      </c>
      <c r="AD502" s="8">
        <f>IF(R502&lt;&gt;"Ready","",IFERROR(IF(N(Q502)&gt;0,MAX(AA502,N(P502))/Q502,""),""))</f>
        <v/>
      </c>
    </row>
    <row r="503">
      <c r="A503" s="6" t="n"/>
      <c r="B503" s="7" t="n"/>
      <c r="C503" s="7" t="n"/>
      <c r="D503" s="7" t="n"/>
      <c r="E503" s="7" t="n"/>
      <c r="F503" s="7" t="n"/>
      <c r="G503" s="7" t="n"/>
      <c r="H503" s="7" t="n"/>
      <c r="I503" s="7" t="n"/>
      <c r="J503" s="7" t="n"/>
      <c r="K503" s="7" t="n"/>
      <c r="L503" s="7" t="n"/>
      <c r="M503" s="7" t="n"/>
      <c r="N503" s="7" t="n"/>
      <c r="O503" s="7" t="n"/>
      <c r="P503" s="7" t="n"/>
      <c r="Q503" s="7" t="n"/>
      <c r="R503" s="8">
        <f>IF(COUNTA(A503:Q503)=0,"",IF(TRIM(A503&amp;"")="","Item required",IFERROR(IF(NOT(AND(COUNT(B503:C503,M503)=3,MIN(B503:C503,M503)&gt;=0,COUNT(N503:Q503)=COUNTA(N503:Q503),MIN(N503:Q503)&gt;=0)),"Enter nonnegative numbers for demand, days and stock",IF(NOT(OR(AND(D503="Entered",COUNT(E503)=1,E503&gt;=0,COUNTA(F503:G503)=0),AND(D503="Statistical",E503="",COUNT(F503:G503)=2,F503&gt;=0,G503&gt;=50,G503&lt;=99.9))),"Choose entered safety OR sigma and service (50-99.9%)",IF(NOT(OR(AND(H503="Entered",COUNT(I503)=1,I503&gt;=0,COUNTA(J503:L503)=0),AND(H503="EOQ",I503="",L503="",COUNT(J503:K503)=2,MIN(J503:K503)&gt;0),AND(H503="Review",COUNT(L503)=1,L503&gt;=0,COUNTA(I503:K503)=0))),"Choose one quantity basis; EOQ costs must be positive",IF(IF(H503="EOQ",IF(B503=0,TRUE,SQRT(2*(B503*365)*J503/K503)&gt;0),TRUE),"Ready","Calculated EOQ outside numeric range; rescale")))),"Check inputs / numeric range")))</f>
        <v/>
      </c>
      <c r="S503" s="8">
        <f>IF(R503&lt;&gt;"Ready","",IFERROR(IF(D503="Statistical",IF(G503=50,0,MAX(0,_xlfn.NORM.S.INV(G503/100))),""),""))</f>
        <v/>
      </c>
      <c r="T503" s="8">
        <f>IF(R503&lt;&gt;"Ready","",IFERROR(IF(D503="Entered",E503,S503*F503*SQRT(C503)),""))</f>
        <v/>
      </c>
      <c r="U503" s="8">
        <f>IF(R503&lt;&gt;"Ready","",IFERROR(B503*365,""))</f>
        <v/>
      </c>
      <c r="V503" s="8">
        <f>IF(R503&lt;&gt;"Ready","",IFERROR(IF(H503="Entered",I503,IF(H503="Review",B503*L503,IF(U503=0,0,SQRT(2*U503*J503/K503)))),""))</f>
        <v/>
      </c>
      <c r="W503" s="8">
        <f>IF(R503&lt;&gt;"Ready","",IFERROR(B503*C503+T503,""))</f>
        <v/>
      </c>
      <c r="X503" s="8">
        <f>IF(R503&lt;&gt;"Ready","",IFERROR(W503+V503,""))</f>
        <v/>
      </c>
      <c r="Y503" s="8">
        <f>IF(R503&lt;&gt;"Ready","",IFERROR(M503+N(N503)-N(O503),""))</f>
        <v/>
      </c>
      <c r="Z503" s="8">
        <f>IF(R503&lt;&gt;"Ready","",IFERROR(IF(OR(Y503&lt;=W503,Y503-W503&lt;=MIN(8.881784197001252E-16*MAX(ABS(Y503),ABS(W503)),1E-9)),"Yes","No"),""))</f>
        <v/>
      </c>
      <c r="AA503" s="8">
        <f>IF(R503&lt;&gt;"Ready","",IFERROR(IF(AND(Z503="Yes",NOT(OR(X503&lt;=Y503,X503-Y503&lt;=MIN(8.881784197001252E-16*MAX(ABS(X503),ABS(Y503)),1E-9)))),MAX(0,X503-Y503),0),""))</f>
        <v/>
      </c>
      <c r="AB503" s="8">
        <f>IF(R503&lt;&gt;"Ready","",IFERROR(IF(AA503&gt;0,IF(N(Q503)&gt;0,IF(ABS(AD503-ROUND(AD503,0))&lt;=MIN(8.881784197001252E-16*AD503,1E-9),ROUND(AD503,0),ROUNDUP(AD503,0))*Q503,MAX(AA503,N(P503))),0),""))</f>
        <v/>
      </c>
      <c r="AC503" s="8">
        <f>IF(R503&lt;&gt;"Ready","",IFERROR(Y503+AB503,""))</f>
        <v/>
      </c>
      <c r="AD503" s="8">
        <f>IF(R503&lt;&gt;"Ready","",IFERROR(IF(N(Q503)&gt;0,MAX(AA503,N(P503))/Q503,""),""))</f>
        <v/>
      </c>
    </row>
    <row r="504">
      <c r="A504" s="6" t="n"/>
      <c r="B504" s="7" t="n"/>
      <c r="C504" s="7" t="n"/>
      <c r="D504" s="7" t="n"/>
      <c r="E504" s="7" t="n"/>
      <c r="F504" s="7" t="n"/>
      <c r="G504" s="7" t="n"/>
      <c r="H504" s="7" t="n"/>
      <c r="I504" s="7" t="n"/>
      <c r="J504" s="7" t="n"/>
      <c r="K504" s="7" t="n"/>
      <c r="L504" s="7" t="n"/>
      <c r="M504" s="7" t="n"/>
      <c r="N504" s="7" t="n"/>
      <c r="O504" s="7" t="n"/>
      <c r="P504" s="7" t="n"/>
      <c r="Q504" s="7" t="n"/>
      <c r="R504" s="8">
        <f>IF(COUNTA(A504:Q504)=0,"",IF(TRIM(A504&amp;"")="","Item required",IFERROR(IF(NOT(AND(COUNT(B504:C504,M504)=3,MIN(B504:C504,M504)&gt;=0,COUNT(N504:Q504)=COUNTA(N504:Q504),MIN(N504:Q504)&gt;=0)),"Enter nonnegative numbers for demand, days and stock",IF(NOT(OR(AND(D504="Entered",COUNT(E504)=1,E504&gt;=0,COUNTA(F504:G504)=0),AND(D504="Statistical",E504="",COUNT(F504:G504)=2,F504&gt;=0,G504&gt;=50,G504&lt;=99.9))),"Choose entered safety OR sigma and service (50-99.9%)",IF(NOT(OR(AND(H504="Entered",COUNT(I504)=1,I504&gt;=0,COUNTA(J504:L504)=0),AND(H504="EOQ",I504="",L504="",COUNT(J504:K504)=2,MIN(J504:K504)&gt;0),AND(H504="Review",COUNT(L504)=1,L504&gt;=0,COUNTA(I504:K504)=0))),"Choose one quantity basis; EOQ costs must be positive",IF(IF(H504="EOQ",IF(B504=0,TRUE,SQRT(2*(B504*365)*J504/K504)&gt;0),TRUE),"Ready","Calculated EOQ outside numeric range; rescale")))),"Check inputs / numeric range")))</f>
        <v/>
      </c>
      <c r="S504" s="8">
        <f>IF(R504&lt;&gt;"Ready","",IFERROR(IF(D504="Statistical",IF(G504=50,0,MAX(0,_xlfn.NORM.S.INV(G504/100))),""),""))</f>
        <v/>
      </c>
      <c r="T504" s="8">
        <f>IF(R504&lt;&gt;"Ready","",IFERROR(IF(D504="Entered",E504,S504*F504*SQRT(C504)),""))</f>
        <v/>
      </c>
      <c r="U504" s="8">
        <f>IF(R504&lt;&gt;"Ready","",IFERROR(B504*365,""))</f>
        <v/>
      </c>
      <c r="V504" s="8">
        <f>IF(R504&lt;&gt;"Ready","",IFERROR(IF(H504="Entered",I504,IF(H504="Review",B504*L504,IF(U504=0,0,SQRT(2*U504*J504/K504)))),""))</f>
        <v/>
      </c>
      <c r="W504" s="8">
        <f>IF(R504&lt;&gt;"Ready","",IFERROR(B504*C504+T504,""))</f>
        <v/>
      </c>
      <c r="X504" s="8">
        <f>IF(R504&lt;&gt;"Ready","",IFERROR(W504+V504,""))</f>
        <v/>
      </c>
      <c r="Y504" s="8">
        <f>IF(R504&lt;&gt;"Ready","",IFERROR(M504+N(N504)-N(O504),""))</f>
        <v/>
      </c>
      <c r="Z504" s="8">
        <f>IF(R504&lt;&gt;"Ready","",IFERROR(IF(OR(Y504&lt;=W504,Y504-W504&lt;=MIN(8.881784197001252E-16*MAX(ABS(Y504),ABS(W504)),1E-9)),"Yes","No"),""))</f>
        <v/>
      </c>
      <c r="AA504" s="8">
        <f>IF(R504&lt;&gt;"Ready","",IFERROR(IF(AND(Z504="Yes",NOT(OR(X504&lt;=Y504,X504-Y504&lt;=MIN(8.881784197001252E-16*MAX(ABS(X504),ABS(Y504)),1E-9)))),MAX(0,X504-Y504),0),""))</f>
        <v/>
      </c>
      <c r="AB504" s="8">
        <f>IF(R504&lt;&gt;"Ready","",IFERROR(IF(AA504&gt;0,IF(N(Q504)&gt;0,IF(ABS(AD504-ROUND(AD504,0))&lt;=MIN(8.881784197001252E-16*AD504,1E-9),ROUND(AD504,0),ROUNDUP(AD504,0))*Q504,MAX(AA504,N(P504))),0),""))</f>
        <v/>
      </c>
      <c r="AC504" s="8">
        <f>IF(R504&lt;&gt;"Ready","",IFERROR(Y504+AB504,""))</f>
        <v/>
      </c>
      <c r="AD504" s="8">
        <f>IF(R504&lt;&gt;"Ready","",IFERROR(IF(N(Q504)&gt;0,MAX(AA504,N(P504))/Q504,""),""))</f>
        <v/>
      </c>
    </row>
  </sheetData>
  <autoFilter ref="A4:AD504"/>
  <mergeCells count="3">
    <mergeCell ref="A3:AD3"/>
    <mergeCell ref="A2:AD2"/>
    <mergeCell ref="A1:AD1"/>
  </mergeCells>
  <conditionalFormatting sqref="R5:R504">
    <cfRule type="expression" priority="1" dxfId="0">
      <formula>AND($R5&lt;&gt;"",$R5&lt;&gt;"Ready")</formula>
    </cfRule>
  </conditionalFormatting>
  <dataValidations count="15">
    <dataValidation sqref="B5:B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C5:C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E5:E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F5:F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I5:I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L5:L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M5:M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N5:N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O5:O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P5:P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Q5:Q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G5:G504" showDropDown="0" showInputMessage="0" showErrorMessage="1" allowBlank="1" errorTitle="Check this input" error="Use a valid number in the permitted range; do not paste over formulas." type="decimal" errorStyle="stop" operator="between">
      <formula1>50</formula1>
      <formula2>99.9</formula2>
    </dataValidation>
    <dataValidation sqref="J5:K504" showDropDown="0" showInputMessage="0" showErrorMessage="1" allowBlank="1" errorTitle="Check this input" error="Use a valid number in the permitted range; do not paste over formulas." type="decimal" errorStyle="stop" operator="greaterThan">
      <formula1>0</formula1>
    </dataValidation>
    <dataValidation sqref="D5:D504" showDropDown="0" showInputMessage="0" showErrorMessage="1" allowBlank="1" errorTitle="Check this input" error="Use a valid number in the permitted range; do not paste over formulas." type="list" errorStyle="stop" operator="greaterThanOrEqual">
      <formula1>"Entered,Statistical"</formula1>
    </dataValidation>
    <dataValidation sqref="H5:H504" showDropDown="0" showInputMessage="0" showErrorMessage="1" allowBlank="1" errorTitle="Check this input" error="Use a valid number in the permitted range; do not paste over formulas." type="list" errorStyle="stop" operator="greaterThanOrEqual">
      <formula1>"Entered,EOQ,Review"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504"/>
  <sheetViews>
    <sheetView zoomScale="8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54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 ht="28" customHeight="1">
      <c r="A1" s="3" t="inlineStr">
        <is>
          <t>Kanban | made with inventorybuffercalculator.com</t>
        </is>
      </c>
    </row>
    <row r="2">
      <c r="A2" t="inlineStr">
        <is>
          <t>Safety 20 means 20%. Lead time plus collection time uses the same days as daily demand. Container must be positive.</t>
        </is>
      </c>
    </row>
    <row r="3">
      <c r="A3" s="4" t="inlineStr">
        <is>
          <t>Yellow = inputs. White = formulas. Clear examples using Delete in input columns only. Sort the ENTIRE table, including hidden helpers.</t>
        </is>
      </c>
    </row>
    <row r="4" ht="44" customHeight="1">
      <c r="A4" s="5" t="inlineStr">
        <is>
          <t>Item</t>
        </is>
      </c>
      <c r="B4" s="5" t="inlineStr">
        <is>
          <t>Daily demand</t>
        </is>
      </c>
      <c r="C4" s="5" t="inlineStr">
        <is>
          <t>Lead time (days)</t>
        </is>
      </c>
      <c r="D4" s="5" t="inlineStr">
        <is>
          <t>Review / collection days</t>
        </is>
      </c>
      <c r="E4" s="5" t="inlineStr">
        <is>
          <t>Safety factor (%)</t>
        </is>
      </c>
      <c r="F4" s="5" t="inlineStr">
        <is>
          <t>Container qty</t>
        </is>
      </c>
      <c r="G4" s="5" t="inlineStr">
        <is>
          <t>Input status</t>
        </is>
      </c>
      <c r="H4" s="5" t="inlineStr">
        <is>
          <t>Effective lead time</t>
        </is>
      </c>
      <c r="I4" s="5" t="inlineStr">
        <is>
          <t>Demand during lead time</t>
        </is>
      </c>
      <c r="J4" s="5" t="inlineStr">
        <is>
          <t>Safety allowance</t>
        </is>
      </c>
      <c r="K4" s="5" t="inlineStr">
        <is>
          <t>Unrounded cards</t>
        </is>
      </c>
      <c r="L4" s="5" t="inlineStr">
        <is>
          <t>Cards</t>
        </is>
      </c>
      <c r="M4" s="5" t="inlineStr">
        <is>
          <t>Total loop inventory</t>
        </is>
      </c>
      <c r="N4" s="5" t="inlineStr">
        <is>
          <t>Modeled maximum</t>
        </is>
      </c>
      <c r="O4" s="5" t="inlineStr">
        <is>
          <t>Half-full-loop average</t>
        </is>
      </c>
    </row>
    <row r="5">
      <c r="A5" s="6" t="inlineStr">
        <is>
          <t>WEB-EXAMPLE</t>
        </is>
      </c>
      <c r="B5" s="7" t="n">
        <v>40</v>
      </c>
      <c r="C5" s="7" t="n">
        <v>5</v>
      </c>
      <c r="D5" s="7" t="n">
        <v>1</v>
      </c>
      <c r="E5" s="7" t="n">
        <v>20</v>
      </c>
      <c r="F5" s="7" t="n">
        <v>50</v>
      </c>
      <c r="G5" s="8">
        <f>IF(COUNTA(A5:F5)=0,"",IF(TRIM(A5&amp;"")="","Item required",IFERROR(IF(NOT(AND(COUNT(B5:C5,F5)=3,MIN(B5:C5)&gt;=0,F5&gt;0,COUNT(D5:E5)=COUNTA(D5:E5),MIN(D5:E5)&gt;=0)),"Use nonnegative numbers; container must be positive",IF(NOT(IF(AND(B5&gt;0,C5+N(D5)&gt;0),B5*(C5+N(D5))*(1+N(E5)/100)/F5&gt;0,TRUE)),"Card requirement below numeric range; rescale",IF(B5*(C5+N(D5))*(1+N(E5)/100)/F5&gt;9007199254740991,"Card count too large; rescale units","Ready"))),"Check inputs / numeric range")))</f>
        <v/>
      </c>
      <c r="H5" s="8">
        <f>IF(G5&lt;&gt;"Ready","",IFERROR(C5+N(D5),""))</f>
        <v/>
      </c>
      <c r="I5" s="8">
        <f>IF(G5&lt;&gt;"Ready","",IFERROR(B5*H5,""))</f>
        <v/>
      </c>
      <c r="J5" s="8">
        <f>IF(G5&lt;&gt;"Ready","",IFERROR(I5*(N(E5)/100),""))</f>
        <v/>
      </c>
      <c r="K5" s="8">
        <f>IF(G5&lt;&gt;"Ready","",IFERROR(I5*(1+N(E5)/100)/F5,""))</f>
        <v/>
      </c>
      <c r="L5" s="8">
        <f>IF(G5&lt;&gt;"Ready","",IFERROR(IF(ABS(K5-ROUND(K5,0))&lt;=MIN(8.881784197001252E-16*K5,1E-9),ROUND(K5,0),ROUNDUP(K5,0)),""))</f>
        <v/>
      </c>
      <c r="M5" s="8">
        <f>IF(G5&lt;&gt;"Ready","",IFERROR(L5*F5,""))</f>
        <v/>
      </c>
      <c r="N5" s="8">
        <f>IF(G5&lt;&gt;"Ready","",IFERROR(M5,""))</f>
        <v/>
      </c>
      <c r="O5" s="8">
        <f>IF(G5&lt;&gt;"Ready","",IFERROR(M5/2,""))</f>
        <v/>
      </c>
    </row>
    <row r="6">
      <c r="A6" s="6" t="inlineStr">
        <is>
          <t>FICTIONAL-001</t>
        </is>
      </c>
      <c r="B6" s="7" t="n">
        <v>0</v>
      </c>
      <c r="C6" s="7" t="n">
        <v>2</v>
      </c>
      <c r="D6" s="7" t="n">
        <v>1</v>
      </c>
      <c r="E6" s="7" t="n">
        <v>15</v>
      </c>
      <c r="F6" s="7" t="n">
        <v>25</v>
      </c>
      <c r="G6" s="8">
        <f>IF(COUNTA(A6:F6)=0,"",IF(TRIM(A6&amp;"")="","Item required",IFERROR(IF(NOT(AND(COUNT(B6:C6,F6)=3,MIN(B6:C6)&gt;=0,F6&gt;0,COUNT(D6:E6)=COUNTA(D6:E6),MIN(D6:E6)&gt;=0)),"Use nonnegative numbers; container must be positive",IF(NOT(IF(AND(B6&gt;0,C6+N(D6)&gt;0),B6*(C6+N(D6))*(1+N(E6)/100)/F6&gt;0,TRUE)),"Card requirement below numeric range; rescale",IF(B6*(C6+N(D6))*(1+N(E6)/100)/F6&gt;9007199254740991,"Card count too large; rescale units","Ready"))),"Check inputs / numeric range")))</f>
        <v/>
      </c>
      <c r="H6" s="8">
        <f>IF(G6&lt;&gt;"Ready","",IFERROR(C6+N(D6),""))</f>
        <v/>
      </c>
      <c r="I6" s="8">
        <f>IF(G6&lt;&gt;"Ready","",IFERROR(B6*H6,""))</f>
        <v/>
      </c>
      <c r="J6" s="8">
        <f>IF(G6&lt;&gt;"Ready","",IFERROR(I6*(N(E6)/100),""))</f>
        <v/>
      </c>
      <c r="K6" s="8">
        <f>IF(G6&lt;&gt;"Ready","",IFERROR(I6*(1+N(E6)/100)/F6,""))</f>
        <v/>
      </c>
      <c r="L6" s="8">
        <f>IF(G6&lt;&gt;"Ready","",IFERROR(IF(ABS(K6-ROUND(K6,0))&lt;=MIN(8.881784197001252E-16*K6,1E-9),ROUND(K6,0),ROUNDUP(K6,0)),""))</f>
        <v/>
      </c>
      <c r="M6" s="8">
        <f>IF(G6&lt;&gt;"Ready","",IFERROR(L6*F6,""))</f>
        <v/>
      </c>
      <c r="N6" s="8">
        <f>IF(G6&lt;&gt;"Ready","",IFERROR(M6,""))</f>
        <v/>
      </c>
      <c r="O6" s="8">
        <f>IF(G6&lt;&gt;"Ready","",IFERROR(M6/2,""))</f>
        <v/>
      </c>
    </row>
    <row r="7">
      <c r="A7" s="6" t="inlineStr">
        <is>
          <t>FICTIONAL-002</t>
        </is>
      </c>
      <c r="B7" s="7" t="n">
        <v>12</v>
      </c>
      <c r="C7" s="7" t="n">
        <v>3</v>
      </c>
      <c r="D7" s="7" t="n">
        <v>1</v>
      </c>
      <c r="E7" s="7" t="n">
        <v>15</v>
      </c>
      <c r="F7" s="7" t="n">
        <v>25</v>
      </c>
      <c r="G7" s="8">
        <f>IF(COUNTA(A7:F7)=0,"",IF(TRIM(A7&amp;"")="","Item required",IFERROR(IF(NOT(AND(COUNT(B7:C7,F7)=3,MIN(B7:C7)&gt;=0,F7&gt;0,COUNT(D7:E7)=COUNTA(D7:E7),MIN(D7:E7)&gt;=0)),"Use nonnegative numbers; container must be positive",IF(NOT(IF(AND(B7&gt;0,C7+N(D7)&gt;0),B7*(C7+N(D7))*(1+N(E7)/100)/F7&gt;0,TRUE)),"Card requirement below numeric range; rescale",IF(B7*(C7+N(D7))*(1+N(E7)/100)/F7&gt;9007199254740991,"Card count too large; rescale units","Ready"))),"Check inputs / numeric range")))</f>
        <v/>
      </c>
      <c r="H7" s="8">
        <f>IF(G7&lt;&gt;"Ready","",IFERROR(C7+N(D7),""))</f>
        <v/>
      </c>
      <c r="I7" s="8">
        <f>IF(G7&lt;&gt;"Ready","",IFERROR(B7*H7,""))</f>
        <v/>
      </c>
      <c r="J7" s="8">
        <f>IF(G7&lt;&gt;"Ready","",IFERROR(I7*(N(E7)/100),""))</f>
        <v/>
      </c>
      <c r="K7" s="8">
        <f>IF(G7&lt;&gt;"Ready","",IFERROR(I7*(1+N(E7)/100)/F7,""))</f>
        <v/>
      </c>
      <c r="L7" s="8">
        <f>IF(G7&lt;&gt;"Ready","",IFERROR(IF(ABS(K7-ROUND(K7,0))&lt;=MIN(8.881784197001252E-16*K7,1E-9),ROUND(K7,0),ROUNDUP(K7,0)),""))</f>
        <v/>
      </c>
      <c r="M7" s="8">
        <f>IF(G7&lt;&gt;"Ready","",IFERROR(L7*F7,""))</f>
        <v/>
      </c>
      <c r="N7" s="8">
        <f>IF(G7&lt;&gt;"Ready","",IFERROR(M7,""))</f>
        <v/>
      </c>
      <c r="O7" s="8">
        <f>IF(G7&lt;&gt;"Ready","",IFERROR(M7/2,""))</f>
        <v/>
      </c>
    </row>
    <row r="8">
      <c r="A8" s="6" t="inlineStr">
        <is>
          <t>FICTIONAL-003</t>
        </is>
      </c>
      <c r="B8" s="7" t="n">
        <v>18</v>
      </c>
      <c r="C8" s="7" t="n">
        <v>4</v>
      </c>
      <c r="D8" s="7" t="n">
        <v>1</v>
      </c>
      <c r="E8" s="7" t="n">
        <v>15</v>
      </c>
      <c r="F8" s="7" t="n">
        <v>25</v>
      </c>
      <c r="G8" s="8">
        <f>IF(COUNTA(A8:F8)=0,"",IF(TRIM(A8&amp;"")="","Item required",IFERROR(IF(NOT(AND(COUNT(B8:C8,F8)=3,MIN(B8:C8)&gt;=0,F8&gt;0,COUNT(D8:E8)=COUNTA(D8:E8),MIN(D8:E8)&gt;=0)),"Use nonnegative numbers; container must be positive",IF(NOT(IF(AND(B8&gt;0,C8+N(D8)&gt;0),B8*(C8+N(D8))*(1+N(E8)/100)/F8&gt;0,TRUE)),"Card requirement below numeric range; rescale",IF(B8*(C8+N(D8))*(1+N(E8)/100)/F8&gt;9007199254740991,"Card count too large; rescale units","Ready"))),"Check inputs / numeric range")))</f>
        <v/>
      </c>
      <c r="H8" s="8">
        <f>IF(G8&lt;&gt;"Ready","",IFERROR(C8+N(D8),""))</f>
        <v/>
      </c>
      <c r="I8" s="8">
        <f>IF(G8&lt;&gt;"Ready","",IFERROR(B8*H8,""))</f>
        <v/>
      </c>
      <c r="J8" s="8">
        <f>IF(G8&lt;&gt;"Ready","",IFERROR(I8*(N(E8)/100),""))</f>
        <v/>
      </c>
      <c r="K8" s="8">
        <f>IF(G8&lt;&gt;"Ready","",IFERROR(I8*(1+N(E8)/100)/F8,""))</f>
        <v/>
      </c>
      <c r="L8" s="8">
        <f>IF(G8&lt;&gt;"Ready","",IFERROR(IF(ABS(K8-ROUND(K8,0))&lt;=MIN(8.881784197001252E-16*K8,1E-9),ROUND(K8,0),ROUNDUP(K8,0)),""))</f>
        <v/>
      </c>
      <c r="M8" s="8">
        <f>IF(G8&lt;&gt;"Ready","",IFERROR(L8*F8,""))</f>
        <v/>
      </c>
      <c r="N8" s="8">
        <f>IF(G8&lt;&gt;"Ready","",IFERROR(M8,""))</f>
        <v/>
      </c>
      <c r="O8" s="8">
        <f>IF(G8&lt;&gt;"Ready","",IFERROR(M8/2,""))</f>
        <v/>
      </c>
    </row>
    <row r="9">
      <c r="A9" s="6" t="inlineStr">
        <is>
          <t>FICTIONAL-004</t>
        </is>
      </c>
      <c r="B9" s="7" t="n">
        <v>24</v>
      </c>
      <c r="C9" s="7" t="n">
        <v>5</v>
      </c>
      <c r="D9" s="7" t="n">
        <v>1</v>
      </c>
      <c r="E9" s="7" t="n">
        <v>15</v>
      </c>
      <c r="F9" s="7" t="n">
        <v>25</v>
      </c>
      <c r="G9" s="8">
        <f>IF(COUNTA(A9:F9)=0,"",IF(TRIM(A9&amp;"")="","Item required",IFERROR(IF(NOT(AND(COUNT(B9:C9,F9)=3,MIN(B9:C9)&gt;=0,F9&gt;0,COUNT(D9:E9)=COUNTA(D9:E9),MIN(D9:E9)&gt;=0)),"Use nonnegative numbers; container must be positive",IF(NOT(IF(AND(B9&gt;0,C9+N(D9)&gt;0),B9*(C9+N(D9))*(1+N(E9)/100)/F9&gt;0,TRUE)),"Card requirement below numeric range; rescale",IF(B9*(C9+N(D9))*(1+N(E9)/100)/F9&gt;9007199254740991,"Card count too large; rescale units","Ready"))),"Check inputs / numeric range")))</f>
        <v/>
      </c>
      <c r="H9" s="8">
        <f>IF(G9&lt;&gt;"Ready","",IFERROR(C9+N(D9),""))</f>
        <v/>
      </c>
      <c r="I9" s="8">
        <f>IF(G9&lt;&gt;"Ready","",IFERROR(B9*H9,""))</f>
        <v/>
      </c>
      <c r="J9" s="8">
        <f>IF(G9&lt;&gt;"Ready","",IFERROR(I9*(N(E9)/100),""))</f>
        <v/>
      </c>
      <c r="K9" s="8">
        <f>IF(G9&lt;&gt;"Ready","",IFERROR(I9*(1+N(E9)/100)/F9,""))</f>
        <v/>
      </c>
      <c r="L9" s="8">
        <f>IF(G9&lt;&gt;"Ready","",IFERROR(IF(ABS(K9-ROUND(K9,0))&lt;=MIN(8.881784197001252E-16*K9,1E-9),ROUND(K9,0),ROUNDUP(K9,0)),""))</f>
        <v/>
      </c>
      <c r="M9" s="8">
        <f>IF(G9&lt;&gt;"Ready","",IFERROR(L9*F9,""))</f>
        <v/>
      </c>
      <c r="N9" s="8">
        <f>IF(G9&lt;&gt;"Ready","",IFERROR(M9,""))</f>
        <v/>
      </c>
      <c r="O9" s="8">
        <f>IF(G9&lt;&gt;"Ready","",IFERROR(M9/2,""))</f>
        <v/>
      </c>
    </row>
    <row r="10">
      <c r="A10" s="6" t="inlineStr">
        <is>
          <t>FICTIONAL-005</t>
        </is>
      </c>
      <c r="B10" s="7" t="n">
        <v>30</v>
      </c>
      <c r="C10" s="7" t="n">
        <v>6</v>
      </c>
      <c r="D10" s="7" t="n">
        <v>1</v>
      </c>
      <c r="E10" s="7" t="n">
        <v>15</v>
      </c>
      <c r="F10" s="7" t="n">
        <v>25</v>
      </c>
      <c r="G10" s="8">
        <f>IF(COUNTA(A10:F10)=0,"",IF(TRIM(A10&amp;"")="","Item required",IFERROR(IF(NOT(AND(COUNT(B10:C10,F10)=3,MIN(B10:C10)&gt;=0,F10&gt;0,COUNT(D10:E10)=COUNTA(D10:E10),MIN(D10:E10)&gt;=0)),"Use nonnegative numbers; container must be positive",IF(NOT(IF(AND(B10&gt;0,C10+N(D10)&gt;0),B10*(C10+N(D10))*(1+N(E10)/100)/F10&gt;0,TRUE)),"Card requirement below numeric range; rescale",IF(B10*(C10+N(D10))*(1+N(E10)/100)/F10&gt;9007199254740991,"Card count too large; rescale units","Ready"))),"Check inputs / numeric range")))</f>
        <v/>
      </c>
      <c r="H10" s="8">
        <f>IF(G10&lt;&gt;"Ready","",IFERROR(C10+N(D10),""))</f>
        <v/>
      </c>
      <c r="I10" s="8">
        <f>IF(G10&lt;&gt;"Ready","",IFERROR(B10*H10,""))</f>
        <v/>
      </c>
      <c r="J10" s="8">
        <f>IF(G10&lt;&gt;"Ready","",IFERROR(I10*(N(E10)/100),""))</f>
        <v/>
      </c>
      <c r="K10" s="8">
        <f>IF(G10&lt;&gt;"Ready","",IFERROR(I10*(1+N(E10)/100)/F10,""))</f>
        <v/>
      </c>
      <c r="L10" s="8">
        <f>IF(G10&lt;&gt;"Ready","",IFERROR(IF(ABS(K10-ROUND(K10,0))&lt;=MIN(8.881784197001252E-16*K10,1E-9),ROUND(K10,0),ROUNDUP(K10,0)),""))</f>
        <v/>
      </c>
      <c r="M10" s="8">
        <f>IF(G10&lt;&gt;"Ready","",IFERROR(L10*F10,""))</f>
        <v/>
      </c>
      <c r="N10" s="8">
        <f>IF(G10&lt;&gt;"Ready","",IFERROR(M10,""))</f>
        <v/>
      </c>
      <c r="O10" s="8">
        <f>IF(G10&lt;&gt;"Ready","",IFERROR(M10/2,""))</f>
        <v/>
      </c>
    </row>
    <row r="11">
      <c r="A11" s="6" t="inlineStr">
        <is>
          <t>FICTIONAL-006</t>
        </is>
      </c>
      <c r="B11" s="7" t="n">
        <v>36</v>
      </c>
      <c r="C11" s="7" t="n">
        <v>7</v>
      </c>
      <c r="D11" s="7" t="n">
        <v>1</v>
      </c>
      <c r="E11" s="7" t="n">
        <v>15</v>
      </c>
      <c r="F11" s="7" t="n">
        <v>25</v>
      </c>
      <c r="G11" s="8">
        <f>IF(COUNTA(A11:F11)=0,"",IF(TRIM(A11&amp;"")="","Item required",IFERROR(IF(NOT(AND(COUNT(B11:C11,F11)=3,MIN(B11:C11)&gt;=0,F11&gt;0,COUNT(D11:E11)=COUNTA(D11:E11),MIN(D11:E11)&gt;=0)),"Use nonnegative numbers; container must be positive",IF(NOT(IF(AND(B11&gt;0,C11+N(D11)&gt;0),B11*(C11+N(D11))*(1+N(E11)/100)/F11&gt;0,TRUE)),"Card requirement below numeric range; rescale",IF(B11*(C11+N(D11))*(1+N(E11)/100)/F11&gt;9007199254740991,"Card count too large; rescale units","Ready"))),"Check inputs / numeric range")))</f>
        <v/>
      </c>
      <c r="H11" s="8">
        <f>IF(G11&lt;&gt;"Ready","",IFERROR(C11+N(D11),""))</f>
        <v/>
      </c>
      <c r="I11" s="8">
        <f>IF(G11&lt;&gt;"Ready","",IFERROR(B11*H11,""))</f>
        <v/>
      </c>
      <c r="J11" s="8">
        <f>IF(G11&lt;&gt;"Ready","",IFERROR(I11*(N(E11)/100),""))</f>
        <v/>
      </c>
      <c r="K11" s="8">
        <f>IF(G11&lt;&gt;"Ready","",IFERROR(I11*(1+N(E11)/100)/F11,""))</f>
        <v/>
      </c>
      <c r="L11" s="8">
        <f>IF(G11&lt;&gt;"Ready","",IFERROR(IF(ABS(K11-ROUND(K11,0))&lt;=MIN(8.881784197001252E-16*K11,1E-9),ROUND(K11,0),ROUNDUP(K11,0)),""))</f>
        <v/>
      </c>
      <c r="M11" s="8">
        <f>IF(G11&lt;&gt;"Ready","",IFERROR(L11*F11,""))</f>
        <v/>
      </c>
      <c r="N11" s="8">
        <f>IF(G11&lt;&gt;"Ready","",IFERROR(M11,""))</f>
        <v/>
      </c>
      <c r="O11" s="8">
        <f>IF(G11&lt;&gt;"Ready","",IFERROR(M11/2,""))</f>
        <v/>
      </c>
    </row>
    <row r="12">
      <c r="A12" s="6" t="inlineStr">
        <is>
          <t>FICTIONAL-007</t>
        </is>
      </c>
      <c r="B12" s="7" t="n">
        <v>42</v>
      </c>
      <c r="C12" s="7" t="n">
        <v>8</v>
      </c>
      <c r="D12" s="7" t="n">
        <v>1</v>
      </c>
      <c r="E12" s="7" t="n">
        <v>15</v>
      </c>
      <c r="F12" s="7" t="n">
        <v>25</v>
      </c>
      <c r="G12" s="8">
        <f>IF(COUNTA(A12:F12)=0,"",IF(TRIM(A12&amp;"")="","Item required",IFERROR(IF(NOT(AND(COUNT(B12:C12,F12)=3,MIN(B12:C12)&gt;=0,F12&gt;0,COUNT(D12:E12)=COUNTA(D12:E12),MIN(D12:E12)&gt;=0)),"Use nonnegative numbers; container must be positive",IF(NOT(IF(AND(B12&gt;0,C12+N(D12)&gt;0),B12*(C12+N(D12))*(1+N(E12)/100)/F12&gt;0,TRUE)),"Card requirement below numeric range; rescale",IF(B12*(C12+N(D12))*(1+N(E12)/100)/F12&gt;9007199254740991,"Card count too large; rescale units","Ready"))),"Check inputs / numeric range")))</f>
        <v/>
      </c>
      <c r="H12" s="8">
        <f>IF(G12&lt;&gt;"Ready","",IFERROR(C12+N(D12),""))</f>
        <v/>
      </c>
      <c r="I12" s="8">
        <f>IF(G12&lt;&gt;"Ready","",IFERROR(B12*H12,""))</f>
        <v/>
      </c>
      <c r="J12" s="8">
        <f>IF(G12&lt;&gt;"Ready","",IFERROR(I12*(N(E12)/100),""))</f>
        <v/>
      </c>
      <c r="K12" s="8">
        <f>IF(G12&lt;&gt;"Ready","",IFERROR(I12*(1+N(E12)/100)/F12,""))</f>
        <v/>
      </c>
      <c r="L12" s="8">
        <f>IF(G12&lt;&gt;"Ready","",IFERROR(IF(ABS(K12-ROUND(K12,0))&lt;=MIN(8.881784197001252E-16*K12,1E-9),ROUND(K12,0),ROUNDUP(K12,0)),""))</f>
        <v/>
      </c>
      <c r="M12" s="8">
        <f>IF(G12&lt;&gt;"Ready","",IFERROR(L12*F12,""))</f>
        <v/>
      </c>
      <c r="N12" s="8">
        <f>IF(G12&lt;&gt;"Ready","",IFERROR(M12,""))</f>
        <v/>
      </c>
      <c r="O12" s="8">
        <f>IF(G12&lt;&gt;"Ready","",IFERROR(M12/2,""))</f>
        <v/>
      </c>
    </row>
    <row r="13">
      <c r="A13" s="6" t="inlineStr">
        <is>
          <t>FICTIONAL-008</t>
        </is>
      </c>
      <c r="B13" s="7" t="n">
        <v>48</v>
      </c>
      <c r="C13" s="7" t="n">
        <v>9</v>
      </c>
      <c r="D13" s="7" t="n">
        <v>1</v>
      </c>
      <c r="E13" s="7" t="n">
        <v>15</v>
      </c>
      <c r="F13" s="7" t="n">
        <v>25</v>
      </c>
      <c r="G13" s="8">
        <f>IF(COUNTA(A13:F13)=0,"",IF(TRIM(A13&amp;"")="","Item required",IFERROR(IF(NOT(AND(COUNT(B13:C13,F13)=3,MIN(B13:C13)&gt;=0,F13&gt;0,COUNT(D13:E13)=COUNTA(D13:E13),MIN(D13:E13)&gt;=0)),"Use nonnegative numbers; container must be positive",IF(NOT(IF(AND(B13&gt;0,C13+N(D13)&gt;0),B13*(C13+N(D13))*(1+N(E13)/100)/F13&gt;0,TRUE)),"Card requirement below numeric range; rescale",IF(B13*(C13+N(D13))*(1+N(E13)/100)/F13&gt;9007199254740991,"Card count too large; rescale units","Ready"))),"Check inputs / numeric range")))</f>
        <v/>
      </c>
      <c r="H13" s="8">
        <f>IF(G13&lt;&gt;"Ready","",IFERROR(C13+N(D13),""))</f>
        <v/>
      </c>
      <c r="I13" s="8">
        <f>IF(G13&lt;&gt;"Ready","",IFERROR(B13*H13,""))</f>
        <v/>
      </c>
      <c r="J13" s="8">
        <f>IF(G13&lt;&gt;"Ready","",IFERROR(I13*(N(E13)/100),""))</f>
        <v/>
      </c>
      <c r="K13" s="8">
        <f>IF(G13&lt;&gt;"Ready","",IFERROR(I13*(1+N(E13)/100)/F13,""))</f>
        <v/>
      </c>
      <c r="L13" s="8">
        <f>IF(G13&lt;&gt;"Ready","",IFERROR(IF(ABS(K13-ROUND(K13,0))&lt;=MIN(8.881784197001252E-16*K13,1E-9),ROUND(K13,0),ROUNDUP(K13,0)),""))</f>
        <v/>
      </c>
      <c r="M13" s="8">
        <f>IF(G13&lt;&gt;"Ready","",IFERROR(L13*F13,""))</f>
        <v/>
      </c>
      <c r="N13" s="8">
        <f>IF(G13&lt;&gt;"Ready","",IFERROR(M13,""))</f>
        <v/>
      </c>
      <c r="O13" s="8">
        <f>IF(G13&lt;&gt;"Ready","",IFERROR(M13/2,""))</f>
        <v/>
      </c>
    </row>
    <row r="14">
      <c r="A14" s="6" t="inlineStr">
        <is>
          <t>FICTIONAL-009</t>
        </is>
      </c>
      <c r="B14" s="7" t="n">
        <v>54</v>
      </c>
      <c r="C14" s="7" t="n">
        <v>10</v>
      </c>
      <c r="D14" s="7" t="n">
        <v>1</v>
      </c>
      <c r="E14" s="7" t="n">
        <v>15</v>
      </c>
      <c r="F14" s="7" t="n">
        <v>25</v>
      </c>
      <c r="G14" s="8">
        <f>IF(COUNTA(A14:F14)=0,"",IF(TRIM(A14&amp;"")="","Item required",IFERROR(IF(NOT(AND(COUNT(B14:C14,F14)=3,MIN(B14:C14)&gt;=0,F14&gt;0,COUNT(D14:E14)=COUNTA(D14:E14),MIN(D14:E14)&gt;=0)),"Use nonnegative numbers; container must be positive",IF(NOT(IF(AND(B14&gt;0,C14+N(D14)&gt;0),B14*(C14+N(D14))*(1+N(E14)/100)/F14&gt;0,TRUE)),"Card requirement below numeric range; rescale",IF(B14*(C14+N(D14))*(1+N(E14)/100)/F14&gt;9007199254740991,"Card count too large; rescale units","Ready"))),"Check inputs / numeric range")))</f>
        <v/>
      </c>
      <c r="H14" s="8">
        <f>IF(G14&lt;&gt;"Ready","",IFERROR(C14+N(D14),""))</f>
        <v/>
      </c>
      <c r="I14" s="8">
        <f>IF(G14&lt;&gt;"Ready","",IFERROR(B14*H14,""))</f>
        <v/>
      </c>
      <c r="J14" s="8">
        <f>IF(G14&lt;&gt;"Ready","",IFERROR(I14*(N(E14)/100),""))</f>
        <v/>
      </c>
      <c r="K14" s="8">
        <f>IF(G14&lt;&gt;"Ready","",IFERROR(I14*(1+N(E14)/100)/F14,""))</f>
        <v/>
      </c>
      <c r="L14" s="8">
        <f>IF(G14&lt;&gt;"Ready","",IFERROR(IF(ABS(K14-ROUND(K14,0))&lt;=MIN(8.881784197001252E-16*K14,1E-9),ROUND(K14,0),ROUNDUP(K14,0)),""))</f>
        <v/>
      </c>
      <c r="M14" s="8">
        <f>IF(G14&lt;&gt;"Ready","",IFERROR(L14*F14,""))</f>
        <v/>
      </c>
      <c r="N14" s="8">
        <f>IF(G14&lt;&gt;"Ready","",IFERROR(M14,""))</f>
        <v/>
      </c>
      <c r="O14" s="8">
        <f>IF(G14&lt;&gt;"Ready","",IFERROR(M14/2,""))</f>
        <v/>
      </c>
    </row>
    <row r="15">
      <c r="A15" s="6" t="inlineStr">
        <is>
          <t>FICTIONAL-010</t>
        </is>
      </c>
      <c r="B15" s="7" t="n">
        <v>60</v>
      </c>
      <c r="C15" s="7" t="n">
        <v>11</v>
      </c>
      <c r="D15" s="7" t="n">
        <v>1</v>
      </c>
      <c r="E15" s="7" t="n">
        <v>15</v>
      </c>
      <c r="F15" s="7" t="n">
        <v>25</v>
      </c>
      <c r="G15" s="8">
        <f>IF(COUNTA(A15:F15)=0,"",IF(TRIM(A15&amp;"")="","Item required",IFERROR(IF(NOT(AND(COUNT(B15:C15,F15)=3,MIN(B15:C15)&gt;=0,F15&gt;0,COUNT(D15:E15)=COUNTA(D15:E15),MIN(D15:E15)&gt;=0)),"Use nonnegative numbers; container must be positive",IF(NOT(IF(AND(B15&gt;0,C15+N(D15)&gt;0),B15*(C15+N(D15))*(1+N(E15)/100)/F15&gt;0,TRUE)),"Card requirement below numeric range; rescale",IF(B15*(C15+N(D15))*(1+N(E15)/100)/F15&gt;9007199254740991,"Card count too large; rescale units","Ready"))),"Check inputs / numeric range")))</f>
        <v/>
      </c>
      <c r="H15" s="8">
        <f>IF(G15&lt;&gt;"Ready","",IFERROR(C15+N(D15),""))</f>
        <v/>
      </c>
      <c r="I15" s="8">
        <f>IF(G15&lt;&gt;"Ready","",IFERROR(B15*H15,""))</f>
        <v/>
      </c>
      <c r="J15" s="8">
        <f>IF(G15&lt;&gt;"Ready","",IFERROR(I15*(N(E15)/100),""))</f>
        <v/>
      </c>
      <c r="K15" s="8">
        <f>IF(G15&lt;&gt;"Ready","",IFERROR(I15*(1+N(E15)/100)/F15,""))</f>
        <v/>
      </c>
      <c r="L15" s="8">
        <f>IF(G15&lt;&gt;"Ready","",IFERROR(IF(ABS(K15-ROUND(K15,0))&lt;=MIN(8.881784197001252E-16*K15,1E-9),ROUND(K15,0),ROUNDUP(K15,0)),""))</f>
        <v/>
      </c>
      <c r="M15" s="8">
        <f>IF(G15&lt;&gt;"Ready","",IFERROR(L15*F15,""))</f>
        <v/>
      </c>
      <c r="N15" s="8">
        <f>IF(G15&lt;&gt;"Ready","",IFERROR(M15,""))</f>
        <v/>
      </c>
      <c r="O15" s="8">
        <f>IF(G15&lt;&gt;"Ready","",IFERROR(M15/2,""))</f>
        <v/>
      </c>
    </row>
    <row r="16">
      <c r="A16" s="6" t="n"/>
      <c r="B16" s="7" t="n"/>
      <c r="C16" s="7" t="n"/>
      <c r="D16" s="7" t="n"/>
      <c r="E16" s="7" t="n"/>
      <c r="F16" s="7" t="n"/>
      <c r="G16" s="8">
        <f>IF(COUNTA(A16:F16)=0,"",IF(TRIM(A16&amp;"")="","Item required",IFERROR(IF(NOT(AND(COUNT(B16:C16,F16)=3,MIN(B16:C16)&gt;=0,F16&gt;0,COUNT(D16:E16)=COUNTA(D16:E16),MIN(D16:E16)&gt;=0)),"Use nonnegative numbers; container must be positive",IF(NOT(IF(AND(B16&gt;0,C16+N(D16)&gt;0),B16*(C16+N(D16))*(1+N(E16)/100)/F16&gt;0,TRUE)),"Card requirement below numeric range; rescale",IF(B16*(C16+N(D16))*(1+N(E16)/100)/F16&gt;9007199254740991,"Card count too large; rescale units","Ready"))),"Check inputs / numeric range")))</f>
        <v/>
      </c>
      <c r="H16" s="8">
        <f>IF(G16&lt;&gt;"Ready","",IFERROR(C16+N(D16),""))</f>
        <v/>
      </c>
      <c r="I16" s="8">
        <f>IF(G16&lt;&gt;"Ready","",IFERROR(B16*H16,""))</f>
        <v/>
      </c>
      <c r="J16" s="8">
        <f>IF(G16&lt;&gt;"Ready","",IFERROR(I16*(N(E16)/100),""))</f>
        <v/>
      </c>
      <c r="K16" s="8">
        <f>IF(G16&lt;&gt;"Ready","",IFERROR(I16*(1+N(E16)/100)/F16,""))</f>
        <v/>
      </c>
      <c r="L16" s="8">
        <f>IF(G16&lt;&gt;"Ready","",IFERROR(IF(ABS(K16-ROUND(K16,0))&lt;=MIN(8.881784197001252E-16*K16,1E-9),ROUND(K16,0),ROUNDUP(K16,0)),""))</f>
        <v/>
      </c>
      <c r="M16" s="8">
        <f>IF(G16&lt;&gt;"Ready","",IFERROR(L16*F16,""))</f>
        <v/>
      </c>
      <c r="N16" s="8">
        <f>IF(G16&lt;&gt;"Ready","",IFERROR(M16,""))</f>
        <v/>
      </c>
      <c r="O16" s="8">
        <f>IF(G16&lt;&gt;"Ready","",IFERROR(M16/2,""))</f>
        <v/>
      </c>
    </row>
    <row r="17">
      <c r="A17" s="6" t="n"/>
      <c r="B17" s="7" t="n"/>
      <c r="C17" s="7" t="n"/>
      <c r="D17" s="7" t="n"/>
      <c r="E17" s="7" t="n"/>
      <c r="F17" s="7" t="n"/>
      <c r="G17" s="8">
        <f>IF(COUNTA(A17:F17)=0,"",IF(TRIM(A17&amp;"")="","Item required",IFERROR(IF(NOT(AND(COUNT(B17:C17,F17)=3,MIN(B17:C17)&gt;=0,F17&gt;0,COUNT(D17:E17)=COUNTA(D17:E17),MIN(D17:E17)&gt;=0)),"Use nonnegative numbers; container must be positive",IF(NOT(IF(AND(B17&gt;0,C17+N(D17)&gt;0),B17*(C17+N(D17))*(1+N(E17)/100)/F17&gt;0,TRUE)),"Card requirement below numeric range; rescale",IF(B17*(C17+N(D17))*(1+N(E17)/100)/F17&gt;9007199254740991,"Card count too large; rescale units","Ready"))),"Check inputs / numeric range")))</f>
        <v/>
      </c>
      <c r="H17" s="8">
        <f>IF(G17&lt;&gt;"Ready","",IFERROR(C17+N(D17),""))</f>
        <v/>
      </c>
      <c r="I17" s="8">
        <f>IF(G17&lt;&gt;"Ready","",IFERROR(B17*H17,""))</f>
        <v/>
      </c>
      <c r="J17" s="8">
        <f>IF(G17&lt;&gt;"Ready","",IFERROR(I17*(N(E17)/100),""))</f>
        <v/>
      </c>
      <c r="K17" s="8">
        <f>IF(G17&lt;&gt;"Ready","",IFERROR(I17*(1+N(E17)/100)/F17,""))</f>
        <v/>
      </c>
      <c r="L17" s="8">
        <f>IF(G17&lt;&gt;"Ready","",IFERROR(IF(ABS(K17-ROUND(K17,0))&lt;=MIN(8.881784197001252E-16*K17,1E-9),ROUND(K17,0),ROUNDUP(K17,0)),""))</f>
        <v/>
      </c>
      <c r="M17" s="8">
        <f>IF(G17&lt;&gt;"Ready","",IFERROR(L17*F17,""))</f>
        <v/>
      </c>
      <c r="N17" s="8">
        <f>IF(G17&lt;&gt;"Ready","",IFERROR(M17,""))</f>
        <v/>
      </c>
      <c r="O17" s="8">
        <f>IF(G17&lt;&gt;"Ready","",IFERROR(M17/2,""))</f>
        <v/>
      </c>
    </row>
    <row r="18">
      <c r="A18" s="6" t="n"/>
      <c r="B18" s="7" t="n"/>
      <c r="C18" s="7" t="n"/>
      <c r="D18" s="7" t="n"/>
      <c r="E18" s="7" t="n"/>
      <c r="F18" s="7" t="n"/>
      <c r="G18" s="8">
        <f>IF(COUNTA(A18:F18)=0,"",IF(TRIM(A18&amp;"")="","Item required",IFERROR(IF(NOT(AND(COUNT(B18:C18,F18)=3,MIN(B18:C18)&gt;=0,F18&gt;0,COUNT(D18:E18)=COUNTA(D18:E18),MIN(D18:E18)&gt;=0)),"Use nonnegative numbers; container must be positive",IF(NOT(IF(AND(B18&gt;0,C18+N(D18)&gt;0),B18*(C18+N(D18))*(1+N(E18)/100)/F18&gt;0,TRUE)),"Card requirement below numeric range; rescale",IF(B18*(C18+N(D18))*(1+N(E18)/100)/F18&gt;9007199254740991,"Card count too large; rescale units","Ready"))),"Check inputs / numeric range")))</f>
        <v/>
      </c>
      <c r="H18" s="8">
        <f>IF(G18&lt;&gt;"Ready","",IFERROR(C18+N(D18),""))</f>
        <v/>
      </c>
      <c r="I18" s="8">
        <f>IF(G18&lt;&gt;"Ready","",IFERROR(B18*H18,""))</f>
        <v/>
      </c>
      <c r="J18" s="8">
        <f>IF(G18&lt;&gt;"Ready","",IFERROR(I18*(N(E18)/100),""))</f>
        <v/>
      </c>
      <c r="K18" s="8">
        <f>IF(G18&lt;&gt;"Ready","",IFERROR(I18*(1+N(E18)/100)/F18,""))</f>
        <v/>
      </c>
      <c r="L18" s="8">
        <f>IF(G18&lt;&gt;"Ready","",IFERROR(IF(ABS(K18-ROUND(K18,0))&lt;=MIN(8.881784197001252E-16*K18,1E-9),ROUND(K18,0),ROUNDUP(K18,0)),""))</f>
        <v/>
      </c>
      <c r="M18" s="8">
        <f>IF(G18&lt;&gt;"Ready","",IFERROR(L18*F18,""))</f>
        <v/>
      </c>
      <c r="N18" s="8">
        <f>IF(G18&lt;&gt;"Ready","",IFERROR(M18,""))</f>
        <v/>
      </c>
      <c r="O18" s="8">
        <f>IF(G18&lt;&gt;"Ready","",IFERROR(M18/2,""))</f>
        <v/>
      </c>
    </row>
    <row r="19">
      <c r="A19" s="6" t="n"/>
      <c r="B19" s="7" t="n"/>
      <c r="C19" s="7" t="n"/>
      <c r="D19" s="7" t="n"/>
      <c r="E19" s="7" t="n"/>
      <c r="F19" s="7" t="n"/>
      <c r="G19" s="8">
        <f>IF(COUNTA(A19:F19)=0,"",IF(TRIM(A19&amp;"")="","Item required",IFERROR(IF(NOT(AND(COUNT(B19:C19,F19)=3,MIN(B19:C19)&gt;=0,F19&gt;0,COUNT(D19:E19)=COUNTA(D19:E19),MIN(D19:E19)&gt;=0)),"Use nonnegative numbers; container must be positive",IF(NOT(IF(AND(B19&gt;0,C19+N(D19)&gt;0),B19*(C19+N(D19))*(1+N(E19)/100)/F19&gt;0,TRUE)),"Card requirement below numeric range; rescale",IF(B19*(C19+N(D19))*(1+N(E19)/100)/F19&gt;9007199254740991,"Card count too large; rescale units","Ready"))),"Check inputs / numeric range")))</f>
        <v/>
      </c>
      <c r="H19" s="8">
        <f>IF(G19&lt;&gt;"Ready","",IFERROR(C19+N(D19),""))</f>
        <v/>
      </c>
      <c r="I19" s="8">
        <f>IF(G19&lt;&gt;"Ready","",IFERROR(B19*H19,""))</f>
        <v/>
      </c>
      <c r="J19" s="8">
        <f>IF(G19&lt;&gt;"Ready","",IFERROR(I19*(N(E19)/100),""))</f>
        <v/>
      </c>
      <c r="K19" s="8">
        <f>IF(G19&lt;&gt;"Ready","",IFERROR(I19*(1+N(E19)/100)/F19,""))</f>
        <v/>
      </c>
      <c r="L19" s="8">
        <f>IF(G19&lt;&gt;"Ready","",IFERROR(IF(ABS(K19-ROUND(K19,0))&lt;=MIN(8.881784197001252E-16*K19,1E-9),ROUND(K19,0),ROUNDUP(K19,0)),""))</f>
        <v/>
      </c>
      <c r="M19" s="8">
        <f>IF(G19&lt;&gt;"Ready","",IFERROR(L19*F19,""))</f>
        <v/>
      </c>
      <c r="N19" s="8">
        <f>IF(G19&lt;&gt;"Ready","",IFERROR(M19,""))</f>
        <v/>
      </c>
      <c r="O19" s="8">
        <f>IF(G19&lt;&gt;"Ready","",IFERROR(M19/2,""))</f>
        <v/>
      </c>
    </row>
    <row r="20">
      <c r="A20" s="6" t="n"/>
      <c r="B20" s="7" t="n"/>
      <c r="C20" s="7" t="n"/>
      <c r="D20" s="7" t="n"/>
      <c r="E20" s="7" t="n"/>
      <c r="F20" s="7" t="n"/>
      <c r="G20" s="8">
        <f>IF(COUNTA(A20:F20)=0,"",IF(TRIM(A20&amp;"")="","Item required",IFERROR(IF(NOT(AND(COUNT(B20:C20,F20)=3,MIN(B20:C20)&gt;=0,F20&gt;0,COUNT(D20:E20)=COUNTA(D20:E20),MIN(D20:E20)&gt;=0)),"Use nonnegative numbers; container must be positive",IF(NOT(IF(AND(B20&gt;0,C20+N(D20)&gt;0),B20*(C20+N(D20))*(1+N(E20)/100)/F20&gt;0,TRUE)),"Card requirement below numeric range; rescale",IF(B20*(C20+N(D20))*(1+N(E20)/100)/F20&gt;9007199254740991,"Card count too large; rescale units","Ready"))),"Check inputs / numeric range")))</f>
        <v/>
      </c>
      <c r="H20" s="8">
        <f>IF(G20&lt;&gt;"Ready","",IFERROR(C20+N(D20),""))</f>
        <v/>
      </c>
      <c r="I20" s="8">
        <f>IF(G20&lt;&gt;"Ready","",IFERROR(B20*H20,""))</f>
        <v/>
      </c>
      <c r="J20" s="8">
        <f>IF(G20&lt;&gt;"Ready","",IFERROR(I20*(N(E20)/100),""))</f>
        <v/>
      </c>
      <c r="K20" s="8">
        <f>IF(G20&lt;&gt;"Ready","",IFERROR(I20*(1+N(E20)/100)/F20,""))</f>
        <v/>
      </c>
      <c r="L20" s="8">
        <f>IF(G20&lt;&gt;"Ready","",IFERROR(IF(ABS(K20-ROUND(K20,0))&lt;=MIN(8.881784197001252E-16*K20,1E-9),ROUND(K20,0),ROUNDUP(K20,0)),""))</f>
        <v/>
      </c>
      <c r="M20" s="8">
        <f>IF(G20&lt;&gt;"Ready","",IFERROR(L20*F20,""))</f>
        <v/>
      </c>
      <c r="N20" s="8">
        <f>IF(G20&lt;&gt;"Ready","",IFERROR(M20,""))</f>
        <v/>
      </c>
      <c r="O20" s="8">
        <f>IF(G20&lt;&gt;"Ready","",IFERROR(M20/2,""))</f>
        <v/>
      </c>
    </row>
    <row r="21">
      <c r="A21" s="6" t="n"/>
      <c r="B21" s="7" t="n"/>
      <c r="C21" s="7" t="n"/>
      <c r="D21" s="7" t="n"/>
      <c r="E21" s="7" t="n"/>
      <c r="F21" s="7" t="n"/>
      <c r="G21" s="8">
        <f>IF(COUNTA(A21:F21)=0,"",IF(TRIM(A21&amp;"")="","Item required",IFERROR(IF(NOT(AND(COUNT(B21:C21,F21)=3,MIN(B21:C21)&gt;=0,F21&gt;0,COUNT(D21:E21)=COUNTA(D21:E21),MIN(D21:E21)&gt;=0)),"Use nonnegative numbers; container must be positive",IF(NOT(IF(AND(B21&gt;0,C21+N(D21)&gt;0),B21*(C21+N(D21))*(1+N(E21)/100)/F21&gt;0,TRUE)),"Card requirement below numeric range; rescale",IF(B21*(C21+N(D21))*(1+N(E21)/100)/F21&gt;9007199254740991,"Card count too large; rescale units","Ready"))),"Check inputs / numeric range")))</f>
        <v/>
      </c>
      <c r="H21" s="8">
        <f>IF(G21&lt;&gt;"Ready","",IFERROR(C21+N(D21),""))</f>
        <v/>
      </c>
      <c r="I21" s="8">
        <f>IF(G21&lt;&gt;"Ready","",IFERROR(B21*H21,""))</f>
        <v/>
      </c>
      <c r="J21" s="8">
        <f>IF(G21&lt;&gt;"Ready","",IFERROR(I21*(N(E21)/100),""))</f>
        <v/>
      </c>
      <c r="K21" s="8">
        <f>IF(G21&lt;&gt;"Ready","",IFERROR(I21*(1+N(E21)/100)/F21,""))</f>
        <v/>
      </c>
      <c r="L21" s="8">
        <f>IF(G21&lt;&gt;"Ready","",IFERROR(IF(ABS(K21-ROUND(K21,0))&lt;=MIN(8.881784197001252E-16*K21,1E-9),ROUND(K21,0),ROUNDUP(K21,0)),""))</f>
        <v/>
      </c>
      <c r="M21" s="8">
        <f>IF(G21&lt;&gt;"Ready","",IFERROR(L21*F21,""))</f>
        <v/>
      </c>
      <c r="N21" s="8">
        <f>IF(G21&lt;&gt;"Ready","",IFERROR(M21,""))</f>
        <v/>
      </c>
      <c r="O21" s="8">
        <f>IF(G21&lt;&gt;"Ready","",IFERROR(M21/2,""))</f>
        <v/>
      </c>
    </row>
    <row r="22">
      <c r="A22" s="6" t="n"/>
      <c r="B22" s="7" t="n"/>
      <c r="C22" s="7" t="n"/>
      <c r="D22" s="7" t="n"/>
      <c r="E22" s="7" t="n"/>
      <c r="F22" s="7" t="n"/>
      <c r="G22" s="8">
        <f>IF(COUNTA(A22:F22)=0,"",IF(TRIM(A22&amp;"")="","Item required",IFERROR(IF(NOT(AND(COUNT(B22:C22,F22)=3,MIN(B22:C22)&gt;=0,F22&gt;0,COUNT(D22:E22)=COUNTA(D22:E22),MIN(D22:E22)&gt;=0)),"Use nonnegative numbers; container must be positive",IF(NOT(IF(AND(B22&gt;0,C22+N(D22)&gt;0),B22*(C22+N(D22))*(1+N(E22)/100)/F22&gt;0,TRUE)),"Card requirement below numeric range; rescale",IF(B22*(C22+N(D22))*(1+N(E22)/100)/F22&gt;9007199254740991,"Card count too large; rescale units","Ready"))),"Check inputs / numeric range")))</f>
        <v/>
      </c>
      <c r="H22" s="8">
        <f>IF(G22&lt;&gt;"Ready","",IFERROR(C22+N(D22),""))</f>
        <v/>
      </c>
      <c r="I22" s="8">
        <f>IF(G22&lt;&gt;"Ready","",IFERROR(B22*H22,""))</f>
        <v/>
      </c>
      <c r="J22" s="8">
        <f>IF(G22&lt;&gt;"Ready","",IFERROR(I22*(N(E22)/100),""))</f>
        <v/>
      </c>
      <c r="K22" s="8">
        <f>IF(G22&lt;&gt;"Ready","",IFERROR(I22*(1+N(E22)/100)/F22,""))</f>
        <v/>
      </c>
      <c r="L22" s="8">
        <f>IF(G22&lt;&gt;"Ready","",IFERROR(IF(ABS(K22-ROUND(K22,0))&lt;=MIN(8.881784197001252E-16*K22,1E-9),ROUND(K22,0),ROUNDUP(K22,0)),""))</f>
        <v/>
      </c>
      <c r="M22" s="8">
        <f>IF(G22&lt;&gt;"Ready","",IFERROR(L22*F22,""))</f>
        <v/>
      </c>
      <c r="N22" s="8">
        <f>IF(G22&lt;&gt;"Ready","",IFERROR(M22,""))</f>
        <v/>
      </c>
      <c r="O22" s="8">
        <f>IF(G22&lt;&gt;"Ready","",IFERROR(M22/2,""))</f>
        <v/>
      </c>
    </row>
    <row r="23">
      <c r="A23" s="6" t="n"/>
      <c r="B23" s="7" t="n"/>
      <c r="C23" s="7" t="n"/>
      <c r="D23" s="7" t="n"/>
      <c r="E23" s="7" t="n"/>
      <c r="F23" s="7" t="n"/>
      <c r="G23" s="8">
        <f>IF(COUNTA(A23:F23)=0,"",IF(TRIM(A23&amp;"")="","Item required",IFERROR(IF(NOT(AND(COUNT(B23:C23,F23)=3,MIN(B23:C23)&gt;=0,F23&gt;0,COUNT(D23:E23)=COUNTA(D23:E23),MIN(D23:E23)&gt;=0)),"Use nonnegative numbers; container must be positive",IF(NOT(IF(AND(B23&gt;0,C23+N(D23)&gt;0),B23*(C23+N(D23))*(1+N(E23)/100)/F23&gt;0,TRUE)),"Card requirement below numeric range; rescale",IF(B23*(C23+N(D23))*(1+N(E23)/100)/F23&gt;9007199254740991,"Card count too large; rescale units","Ready"))),"Check inputs / numeric range")))</f>
        <v/>
      </c>
      <c r="H23" s="8">
        <f>IF(G23&lt;&gt;"Ready","",IFERROR(C23+N(D23),""))</f>
        <v/>
      </c>
      <c r="I23" s="8">
        <f>IF(G23&lt;&gt;"Ready","",IFERROR(B23*H23,""))</f>
        <v/>
      </c>
      <c r="J23" s="8">
        <f>IF(G23&lt;&gt;"Ready","",IFERROR(I23*(N(E23)/100),""))</f>
        <v/>
      </c>
      <c r="K23" s="8">
        <f>IF(G23&lt;&gt;"Ready","",IFERROR(I23*(1+N(E23)/100)/F23,""))</f>
        <v/>
      </c>
      <c r="L23" s="8">
        <f>IF(G23&lt;&gt;"Ready","",IFERROR(IF(ABS(K23-ROUND(K23,0))&lt;=MIN(8.881784197001252E-16*K23,1E-9),ROUND(K23,0),ROUNDUP(K23,0)),""))</f>
        <v/>
      </c>
      <c r="M23" s="8">
        <f>IF(G23&lt;&gt;"Ready","",IFERROR(L23*F23,""))</f>
        <v/>
      </c>
      <c r="N23" s="8">
        <f>IF(G23&lt;&gt;"Ready","",IFERROR(M23,""))</f>
        <v/>
      </c>
      <c r="O23" s="8">
        <f>IF(G23&lt;&gt;"Ready","",IFERROR(M23/2,""))</f>
        <v/>
      </c>
    </row>
    <row r="24">
      <c r="A24" s="6" t="n"/>
      <c r="B24" s="7" t="n"/>
      <c r="C24" s="7" t="n"/>
      <c r="D24" s="7" t="n"/>
      <c r="E24" s="7" t="n"/>
      <c r="F24" s="7" t="n"/>
      <c r="G24" s="8">
        <f>IF(COUNTA(A24:F24)=0,"",IF(TRIM(A24&amp;"")="","Item required",IFERROR(IF(NOT(AND(COUNT(B24:C24,F24)=3,MIN(B24:C24)&gt;=0,F24&gt;0,COUNT(D24:E24)=COUNTA(D24:E24),MIN(D24:E24)&gt;=0)),"Use nonnegative numbers; container must be positive",IF(NOT(IF(AND(B24&gt;0,C24+N(D24)&gt;0),B24*(C24+N(D24))*(1+N(E24)/100)/F24&gt;0,TRUE)),"Card requirement below numeric range; rescale",IF(B24*(C24+N(D24))*(1+N(E24)/100)/F24&gt;9007199254740991,"Card count too large; rescale units","Ready"))),"Check inputs / numeric range")))</f>
        <v/>
      </c>
      <c r="H24" s="8">
        <f>IF(G24&lt;&gt;"Ready","",IFERROR(C24+N(D24),""))</f>
        <v/>
      </c>
      <c r="I24" s="8">
        <f>IF(G24&lt;&gt;"Ready","",IFERROR(B24*H24,""))</f>
        <v/>
      </c>
      <c r="J24" s="8">
        <f>IF(G24&lt;&gt;"Ready","",IFERROR(I24*(N(E24)/100),""))</f>
        <v/>
      </c>
      <c r="K24" s="8">
        <f>IF(G24&lt;&gt;"Ready","",IFERROR(I24*(1+N(E24)/100)/F24,""))</f>
        <v/>
      </c>
      <c r="L24" s="8">
        <f>IF(G24&lt;&gt;"Ready","",IFERROR(IF(ABS(K24-ROUND(K24,0))&lt;=MIN(8.881784197001252E-16*K24,1E-9),ROUND(K24,0),ROUNDUP(K24,0)),""))</f>
        <v/>
      </c>
      <c r="M24" s="8">
        <f>IF(G24&lt;&gt;"Ready","",IFERROR(L24*F24,""))</f>
        <v/>
      </c>
      <c r="N24" s="8">
        <f>IF(G24&lt;&gt;"Ready","",IFERROR(M24,""))</f>
        <v/>
      </c>
      <c r="O24" s="8">
        <f>IF(G24&lt;&gt;"Ready","",IFERROR(M24/2,""))</f>
        <v/>
      </c>
    </row>
    <row r="25">
      <c r="A25" s="6" t="n"/>
      <c r="B25" s="7" t="n"/>
      <c r="C25" s="7" t="n"/>
      <c r="D25" s="7" t="n"/>
      <c r="E25" s="7" t="n"/>
      <c r="F25" s="7" t="n"/>
      <c r="G25" s="8">
        <f>IF(COUNTA(A25:F25)=0,"",IF(TRIM(A25&amp;"")="","Item required",IFERROR(IF(NOT(AND(COUNT(B25:C25,F25)=3,MIN(B25:C25)&gt;=0,F25&gt;0,COUNT(D25:E25)=COUNTA(D25:E25),MIN(D25:E25)&gt;=0)),"Use nonnegative numbers; container must be positive",IF(NOT(IF(AND(B25&gt;0,C25+N(D25)&gt;0),B25*(C25+N(D25))*(1+N(E25)/100)/F25&gt;0,TRUE)),"Card requirement below numeric range; rescale",IF(B25*(C25+N(D25))*(1+N(E25)/100)/F25&gt;9007199254740991,"Card count too large; rescale units","Ready"))),"Check inputs / numeric range")))</f>
        <v/>
      </c>
      <c r="H25" s="8">
        <f>IF(G25&lt;&gt;"Ready","",IFERROR(C25+N(D25),""))</f>
        <v/>
      </c>
      <c r="I25" s="8">
        <f>IF(G25&lt;&gt;"Ready","",IFERROR(B25*H25,""))</f>
        <v/>
      </c>
      <c r="J25" s="8">
        <f>IF(G25&lt;&gt;"Ready","",IFERROR(I25*(N(E25)/100),""))</f>
        <v/>
      </c>
      <c r="K25" s="8">
        <f>IF(G25&lt;&gt;"Ready","",IFERROR(I25*(1+N(E25)/100)/F25,""))</f>
        <v/>
      </c>
      <c r="L25" s="8">
        <f>IF(G25&lt;&gt;"Ready","",IFERROR(IF(ABS(K25-ROUND(K25,0))&lt;=MIN(8.881784197001252E-16*K25,1E-9),ROUND(K25,0),ROUNDUP(K25,0)),""))</f>
        <v/>
      </c>
      <c r="M25" s="8">
        <f>IF(G25&lt;&gt;"Ready","",IFERROR(L25*F25,""))</f>
        <v/>
      </c>
      <c r="N25" s="8">
        <f>IF(G25&lt;&gt;"Ready","",IFERROR(M25,""))</f>
        <v/>
      </c>
      <c r="O25" s="8">
        <f>IF(G25&lt;&gt;"Ready","",IFERROR(M25/2,""))</f>
        <v/>
      </c>
    </row>
    <row r="26">
      <c r="A26" s="6" t="n"/>
      <c r="B26" s="7" t="n"/>
      <c r="C26" s="7" t="n"/>
      <c r="D26" s="7" t="n"/>
      <c r="E26" s="7" t="n"/>
      <c r="F26" s="7" t="n"/>
      <c r="G26" s="8">
        <f>IF(COUNTA(A26:F26)=0,"",IF(TRIM(A26&amp;"")="","Item required",IFERROR(IF(NOT(AND(COUNT(B26:C26,F26)=3,MIN(B26:C26)&gt;=0,F26&gt;0,COUNT(D26:E26)=COUNTA(D26:E26),MIN(D26:E26)&gt;=0)),"Use nonnegative numbers; container must be positive",IF(NOT(IF(AND(B26&gt;0,C26+N(D26)&gt;0),B26*(C26+N(D26))*(1+N(E26)/100)/F26&gt;0,TRUE)),"Card requirement below numeric range; rescale",IF(B26*(C26+N(D26))*(1+N(E26)/100)/F26&gt;9007199254740991,"Card count too large; rescale units","Ready"))),"Check inputs / numeric range")))</f>
        <v/>
      </c>
      <c r="H26" s="8">
        <f>IF(G26&lt;&gt;"Ready","",IFERROR(C26+N(D26),""))</f>
        <v/>
      </c>
      <c r="I26" s="8">
        <f>IF(G26&lt;&gt;"Ready","",IFERROR(B26*H26,""))</f>
        <v/>
      </c>
      <c r="J26" s="8">
        <f>IF(G26&lt;&gt;"Ready","",IFERROR(I26*(N(E26)/100),""))</f>
        <v/>
      </c>
      <c r="K26" s="8">
        <f>IF(G26&lt;&gt;"Ready","",IFERROR(I26*(1+N(E26)/100)/F26,""))</f>
        <v/>
      </c>
      <c r="L26" s="8">
        <f>IF(G26&lt;&gt;"Ready","",IFERROR(IF(ABS(K26-ROUND(K26,0))&lt;=MIN(8.881784197001252E-16*K26,1E-9),ROUND(K26,0),ROUNDUP(K26,0)),""))</f>
        <v/>
      </c>
      <c r="M26" s="8">
        <f>IF(G26&lt;&gt;"Ready","",IFERROR(L26*F26,""))</f>
        <v/>
      </c>
      <c r="N26" s="8">
        <f>IF(G26&lt;&gt;"Ready","",IFERROR(M26,""))</f>
        <v/>
      </c>
      <c r="O26" s="8">
        <f>IF(G26&lt;&gt;"Ready","",IFERROR(M26/2,""))</f>
        <v/>
      </c>
    </row>
    <row r="27">
      <c r="A27" s="6" t="n"/>
      <c r="B27" s="7" t="n"/>
      <c r="C27" s="7" t="n"/>
      <c r="D27" s="7" t="n"/>
      <c r="E27" s="7" t="n"/>
      <c r="F27" s="7" t="n"/>
      <c r="G27" s="8">
        <f>IF(COUNTA(A27:F27)=0,"",IF(TRIM(A27&amp;"")="","Item required",IFERROR(IF(NOT(AND(COUNT(B27:C27,F27)=3,MIN(B27:C27)&gt;=0,F27&gt;0,COUNT(D27:E27)=COUNTA(D27:E27),MIN(D27:E27)&gt;=0)),"Use nonnegative numbers; container must be positive",IF(NOT(IF(AND(B27&gt;0,C27+N(D27)&gt;0),B27*(C27+N(D27))*(1+N(E27)/100)/F27&gt;0,TRUE)),"Card requirement below numeric range; rescale",IF(B27*(C27+N(D27))*(1+N(E27)/100)/F27&gt;9007199254740991,"Card count too large; rescale units","Ready"))),"Check inputs / numeric range")))</f>
        <v/>
      </c>
      <c r="H27" s="8">
        <f>IF(G27&lt;&gt;"Ready","",IFERROR(C27+N(D27),""))</f>
        <v/>
      </c>
      <c r="I27" s="8">
        <f>IF(G27&lt;&gt;"Ready","",IFERROR(B27*H27,""))</f>
        <v/>
      </c>
      <c r="J27" s="8">
        <f>IF(G27&lt;&gt;"Ready","",IFERROR(I27*(N(E27)/100),""))</f>
        <v/>
      </c>
      <c r="K27" s="8">
        <f>IF(G27&lt;&gt;"Ready","",IFERROR(I27*(1+N(E27)/100)/F27,""))</f>
        <v/>
      </c>
      <c r="L27" s="8">
        <f>IF(G27&lt;&gt;"Ready","",IFERROR(IF(ABS(K27-ROUND(K27,0))&lt;=MIN(8.881784197001252E-16*K27,1E-9),ROUND(K27,0),ROUNDUP(K27,0)),""))</f>
        <v/>
      </c>
      <c r="M27" s="8">
        <f>IF(G27&lt;&gt;"Ready","",IFERROR(L27*F27,""))</f>
        <v/>
      </c>
      <c r="N27" s="8">
        <f>IF(G27&lt;&gt;"Ready","",IFERROR(M27,""))</f>
        <v/>
      </c>
      <c r="O27" s="8">
        <f>IF(G27&lt;&gt;"Ready","",IFERROR(M27/2,""))</f>
        <v/>
      </c>
    </row>
    <row r="28">
      <c r="A28" s="6" t="n"/>
      <c r="B28" s="7" t="n"/>
      <c r="C28" s="7" t="n"/>
      <c r="D28" s="7" t="n"/>
      <c r="E28" s="7" t="n"/>
      <c r="F28" s="7" t="n"/>
      <c r="G28" s="8">
        <f>IF(COUNTA(A28:F28)=0,"",IF(TRIM(A28&amp;"")="","Item required",IFERROR(IF(NOT(AND(COUNT(B28:C28,F28)=3,MIN(B28:C28)&gt;=0,F28&gt;0,COUNT(D28:E28)=COUNTA(D28:E28),MIN(D28:E28)&gt;=0)),"Use nonnegative numbers; container must be positive",IF(NOT(IF(AND(B28&gt;0,C28+N(D28)&gt;0),B28*(C28+N(D28))*(1+N(E28)/100)/F28&gt;0,TRUE)),"Card requirement below numeric range; rescale",IF(B28*(C28+N(D28))*(1+N(E28)/100)/F28&gt;9007199254740991,"Card count too large; rescale units","Ready"))),"Check inputs / numeric range")))</f>
        <v/>
      </c>
      <c r="H28" s="8">
        <f>IF(G28&lt;&gt;"Ready","",IFERROR(C28+N(D28),""))</f>
        <v/>
      </c>
      <c r="I28" s="8">
        <f>IF(G28&lt;&gt;"Ready","",IFERROR(B28*H28,""))</f>
        <v/>
      </c>
      <c r="J28" s="8">
        <f>IF(G28&lt;&gt;"Ready","",IFERROR(I28*(N(E28)/100),""))</f>
        <v/>
      </c>
      <c r="K28" s="8">
        <f>IF(G28&lt;&gt;"Ready","",IFERROR(I28*(1+N(E28)/100)/F28,""))</f>
        <v/>
      </c>
      <c r="L28" s="8">
        <f>IF(G28&lt;&gt;"Ready","",IFERROR(IF(ABS(K28-ROUND(K28,0))&lt;=MIN(8.881784197001252E-16*K28,1E-9),ROUND(K28,0),ROUNDUP(K28,0)),""))</f>
        <v/>
      </c>
      <c r="M28" s="8">
        <f>IF(G28&lt;&gt;"Ready","",IFERROR(L28*F28,""))</f>
        <v/>
      </c>
      <c r="N28" s="8">
        <f>IF(G28&lt;&gt;"Ready","",IFERROR(M28,""))</f>
        <v/>
      </c>
      <c r="O28" s="8">
        <f>IF(G28&lt;&gt;"Ready","",IFERROR(M28/2,""))</f>
        <v/>
      </c>
    </row>
    <row r="29">
      <c r="A29" s="6" t="n"/>
      <c r="B29" s="7" t="n"/>
      <c r="C29" s="7" t="n"/>
      <c r="D29" s="7" t="n"/>
      <c r="E29" s="7" t="n"/>
      <c r="F29" s="7" t="n"/>
      <c r="G29" s="8">
        <f>IF(COUNTA(A29:F29)=0,"",IF(TRIM(A29&amp;"")="","Item required",IFERROR(IF(NOT(AND(COUNT(B29:C29,F29)=3,MIN(B29:C29)&gt;=0,F29&gt;0,COUNT(D29:E29)=COUNTA(D29:E29),MIN(D29:E29)&gt;=0)),"Use nonnegative numbers; container must be positive",IF(NOT(IF(AND(B29&gt;0,C29+N(D29)&gt;0),B29*(C29+N(D29))*(1+N(E29)/100)/F29&gt;0,TRUE)),"Card requirement below numeric range; rescale",IF(B29*(C29+N(D29))*(1+N(E29)/100)/F29&gt;9007199254740991,"Card count too large; rescale units","Ready"))),"Check inputs / numeric range")))</f>
        <v/>
      </c>
      <c r="H29" s="8">
        <f>IF(G29&lt;&gt;"Ready","",IFERROR(C29+N(D29),""))</f>
        <v/>
      </c>
      <c r="I29" s="8">
        <f>IF(G29&lt;&gt;"Ready","",IFERROR(B29*H29,""))</f>
        <v/>
      </c>
      <c r="J29" s="8">
        <f>IF(G29&lt;&gt;"Ready","",IFERROR(I29*(N(E29)/100),""))</f>
        <v/>
      </c>
      <c r="K29" s="8">
        <f>IF(G29&lt;&gt;"Ready","",IFERROR(I29*(1+N(E29)/100)/F29,""))</f>
        <v/>
      </c>
      <c r="L29" s="8">
        <f>IF(G29&lt;&gt;"Ready","",IFERROR(IF(ABS(K29-ROUND(K29,0))&lt;=MIN(8.881784197001252E-16*K29,1E-9),ROUND(K29,0),ROUNDUP(K29,0)),""))</f>
        <v/>
      </c>
      <c r="M29" s="8">
        <f>IF(G29&lt;&gt;"Ready","",IFERROR(L29*F29,""))</f>
        <v/>
      </c>
      <c r="N29" s="8">
        <f>IF(G29&lt;&gt;"Ready","",IFERROR(M29,""))</f>
        <v/>
      </c>
      <c r="O29" s="8">
        <f>IF(G29&lt;&gt;"Ready","",IFERROR(M29/2,""))</f>
        <v/>
      </c>
    </row>
    <row r="30">
      <c r="A30" s="6" t="n"/>
      <c r="B30" s="7" t="n"/>
      <c r="C30" s="7" t="n"/>
      <c r="D30" s="7" t="n"/>
      <c r="E30" s="7" t="n"/>
      <c r="F30" s="7" t="n"/>
      <c r="G30" s="8">
        <f>IF(COUNTA(A30:F30)=0,"",IF(TRIM(A30&amp;"")="","Item required",IFERROR(IF(NOT(AND(COUNT(B30:C30,F30)=3,MIN(B30:C30)&gt;=0,F30&gt;0,COUNT(D30:E30)=COUNTA(D30:E30),MIN(D30:E30)&gt;=0)),"Use nonnegative numbers; container must be positive",IF(NOT(IF(AND(B30&gt;0,C30+N(D30)&gt;0),B30*(C30+N(D30))*(1+N(E30)/100)/F30&gt;0,TRUE)),"Card requirement below numeric range; rescale",IF(B30*(C30+N(D30))*(1+N(E30)/100)/F30&gt;9007199254740991,"Card count too large; rescale units","Ready"))),"Check inputs / numeric range")))</f>
        <v/>
      </c>
      <c r="H30" s="8">
        <f>IF(G30&lt;&gt;"Ready","",IFERROR(C30+N(D30),""))</f>
        <v/>
      </c>
      <c r="I30" s="8">
        <f>IF(G30&lt;&gt;"Ready","",IFERROR(B30*H30,""))</f>
        <v/>
      </c>
      <c r="J30" s="8">
        <f>IF(G30&lt;&gt;"Ready","",IFERROR(I30*(N(E30)/100),""))</f>
        <v/>
      </c>
      <c r="K30" s="8">
        <f>IF(G30&lt;&gt;"Ready","",IFERROR(I30*(1+N(E30)/100)/F30,""))</f>
        <v/>
      </c>
      <c r="L30" s="8">
        <f>IF(G30&lt;&gt;"Ready","",IFERROR(IF(ABS(K30-ROUND(K30,0))&lt;=MIN(8.881784197001252E-16*K30,1E-9),ROUND(K30,0),ROUNDUP(K30,0)),""))</f>
        <v/>
      </c>
      <c r="M30" s="8">
        <f>IF(G30&lt;&gt;"Ready","",IFERROR(L30*F30,""))</f>
        <v/>
      </c>
      <c r="N30" s="8">
        <f>IF(G30&lt;&gt;"Ready","",IFERROR(M30,""))</f>
        <v/>
      </c>
      <c r="O30" s="8">
        <f>IF(G30&lt;&gt;"Ready","",IFERROR(M30/2,""))</f>
        <v/>
      </c>
    </row>
    <row r="31">
      <c r="A31" s="6" t="n"/>
      <c r="B31" s="7" t="n"/>
      <c r="C31" s="7" t="n"/>
      <c r="D31" s="7" t="n"/>
      <c r="E31" s="7" t="n"/>
      <c r="F31" s="7" t="n"/>
      <c r="G31" s="8">
        <f>IF(COUNTA(A31:F31)=0,"",IF(TRIM(A31&amp;"")="","Item required",IFERROR(IF(NOT(AND(COUNT(B31:C31,F31)=3,MIN(B31:C31)&gt;=0,F31&gt;0,COUNT(D31:E31)=COUNTA(D31:E31),MIN(D31:E31)&gt;=0)),"Use nonnegative numbers; container must be positive",IF(NOT(IF(AND(B31&gt;0,C31+N(D31)&gt;0),B31*(C31+N(D31))*(1+N(E31)/100)/F31&gt;0,TRUE)),"Card requirement below numeric range; rescale",IF(B31*(C31+N(D31))*(1+N(E31)/100)/F31&gt;9007199254740991,"Card count too large; rescale units","Ready"))),"Check inputs / numeric range")))</f>
        <v/>
      </c>
      <c r="H31" s="8">
        <f>IF(G31&lt;&gt;"Ready","",IFERROR(C31+N(D31),""))</f>
        <v/>
      </c>
      <c r="I31" s="8">
        <f>IF(G31&lt;&gt;"Ready","",IFERROR(B31*H31,""))</f>
        <v/>
      </c>
      <c r="J31" s="8">
        <f>IF(G31&lt;&gt;"Ready","",IFERROR(I31*(N(E31)/100),""))</f>
        <v/>
      </c>
      <c r="K31" s="8">
        <f>IF(G31&lt;&gt;"Ready","",IFERROR(I31*(1+N(E31)/100)/F31,""))</f>
        <v/>
      </c>
      <c r="L31" s="8">
        <f>IF(G31&lt;&gt;"Ready","",IFERROR(IF(ABS(K31-ROUND(K31,0))&lt;=MIN(8.881784197001252E-16*K31,1E-9),ROUND(K31,0),ROUNDUP(K31,0)),""))</f>
        <v/>
      </c>
      <c r="M31" s="8">
        <f>IF(G31&lt;&gt;"Ready","",IFERROR(L31*F31,""))</f>
        <v/>
      </c>
      <c r="N31" s="8">
        <f>IF(G31&lt;&gt;"Ready","",IFERROR(M31,""))</f>
        <v/>
      </c>
      <c r="O31" s="8">
        <f>IF(G31&lt;&gt;"Ready","",IFERROR(M31/2,""))</f>
        <v/>
      </c>
    </row>
    <row r="32">
      <c r="A32" s="6" t="n"/>
      <c r="B32" s="7" t="n"/>
      <c r="C32" s="7" t="n"/>
      <c r="D32" s="7" t="n"/>
      <c r="E32" s="7" t="n"/>
      <c r="F32" s="7" t="n"/>
      <c r="G32" s="8">
        <f>IF(COUNTA(A32:F32)=0,"",IF(TRIM(A32&amp;"")="","Item required",IFERROR(IF(NOT(AND(COUNT(B32:C32,F32)=3,MIN(B32:C32)&gt;=0,F32&gt;0,COUNT(D32:E32)=COUNTA(D32:E32),MIN(D32:E32)&gt;=0)),"Use nonnegative numbers; container must be positive",IF(NOT(IF(AND(B32&gt;0,C32+N(D32)&gt;0),B32*(C32+N(D32))*(1+N(E32)/100)/F32&gt;0,TRUE)),"Card requirement below numeric range; rescale",IF(B32*(C32+N(D32))*(1+N(E32)/100)/F32&gt;9007199254740991,"Card count too large; rescale units","Ready"))),"Check inputs / numeric range")))</f>
        <v/>
      </c>
      <c r="H32" s="8">
        <f>IF(G32&lt;&gt;"Ready","",IFERROR(C32+N(D32),""))</f>
        <v/>
      </c>
      <c r="I32" s="8">
        <f>IF(G32&lt;&gt;"Ready","",IFERROR(B32*H32,""))</f>
        <v/>
      </c>
      <c r="J32" s="8">
        <f>IF(G32&lt;&gt;"Ready","",IFERROR(I32*(N(E32)/100),""))</f>
        <v/>
      </c>
      <c r="K32" s="8">
        <f>IF(G32&lt;&gt;"Ready","",IFERROR(I32*(1+N(E32)/100)/F32,""))</f>
        <v/>
      </c>
      <c r="L32" s="8">
        <f>IF(G32&lt;&gt;"Ready","",IFERROR(IF(ABS(K32-ROUND(K32,0))&lt;=MIN(8.881784197001252E-16*K32,1E-9),ROUND(K32,0),ROUNDUP(K32,0)),""))</f>
        <v/>
      </c>
      <c r="M32" s="8">
        <f>IF(G32&lt;&gt;"Ready","",IFERROR(L32*F32,""))</f>
        <v/>
      </c>
      <c r="N32" s="8">
        <f>IF(G32&lt;&gt;"Ready","",IFERROR(M32,""))</f>
        <v/>
      </c>
      <c r="O32" s="8">
        <f>IF(G32&lt;&gt;"Ready","",IFERROR(M32/2,""))</f>
        <v/>
      </c>
    </row>
    <row r="33">
      <c r="A33" s="6" t="n"/>
      <c r="B33" s="7" t="n"/>
      <c r="C33" s="7" t="n"/>
      <c r="D33" s="7" t="n"/>
      <c r="E33" s="7" t="n"/>
      <c r="F33" s="7" t="n"/>
      <c r="G33" s="8">
        <f>IF(COUNTA(A33:F33)=0,"",IF(TRIM(A33&amp;"")="","Item required",IFERROR(IF(NOT(AND(COUNT(B33:C33,F33)=3,MIN(B33:C33)&gt;=0,F33&gt;0,COUNT(D33:E33)=COUNTA(D33:E33),MIN(D33:E33)&gt;=0)),"Use nonnegative numbers; container must be positive",IF(NOT(IF(AND(B33&gt;0,C33+N(D33)&gt;0),B33*(C33+N(D33))*(1+N(E33)/100)/F33&gt;0,TRUE)),"Card requirement below numeric range; rescale",IF(B33*(C33+N(D33))*(1+N(E33)/100)/F33&gt;9007199254740991,"Card count too large; rescale units","Ready"))),"Check inputs / numeric range")))</f>
        <v/>
      </c>
      <c r="H33" s="8">
        <f>IF(G33&lt;&gt;"Ready","",IFERROR(C33+N(D33),""))</f>
        <v/>
      </c>
      <c r="I33" s="8">
        <f>IF(G33&lt;&gt;"Ready","",IFERROR(B33*H33,""))</f>
        <v/>
      </c>
      <c r="J33" s="8">
        <f>IF(G33&lt;&gt;"Ready","",IFERROR(I33*(N(E33)/100),""))</f>
        <v/>
      </c>
      <c r="K33" s="8">
        <f>IF(G33&lt;&gt;"Ready","",IFERROR(I33*(1+N(E33)/100)/F33,""))</f>
        <v/>
      </c>
      <c r="L33" s="8">
        <f>IF(G33&lt;&gt;"Ready","",IFERROR(IF(ABS(K33-ROUND(K33,0))&lt;=MIN(8.881784197001252E-16*K33,1E-9),ROUND(K33,0),ROUNDUP(K33,0)),""))</f>
        <v/>
      </c>
      <c r="M33" s="8">
        <f>IF(G33&lt;&gt;"Ready","",IFERROR(L33*F33,""))</f>
        <v/>
      </c>
      <c r="N33" s="8">
        <f>IF(G33&lt;&gt;"Ready","",IFERROR(M33,""))</f>
        <v/>
      </c>
      <c r="O33" s="8">
        <f>IF(G33&lt;&gt;"Ready","",IFERROR(M33/2,""))</f>
        <v/>
      </c>
    </row>
    <row r="34">
      <c r="A34" s="6" t="n"/>
      <c r="B34" s="7" t="n"/>
      <c r="C34" s="7" t="n"/>
      <c r="D34" s="7" t="n"/>
      <c r="E34" s="7" t="n"/>
      <c r="F34" s="7" t="n"/>
      <c r="G34" s="8">
        <f>IF(COUNTA(A34:F34)=0,"",IF(TRIM(A34&amp;"")="","Item required",IFERROR(IF(NOT(AND(COUNT(B34:C34,F34)=3,MIN(B34:C34)&gt;=0,F34&gt;0,COUNT(D34:E34)=COUNTA(D34:E34),MIN(D34:E34)&gt;=0)),"Use nonnegative numbers; container must be positive",IF(NOT(IF(AND(B34&gt;0,C34+N(D34)&gt;0),B34*(C34+N(D34))*(1+N(E34)/100)/F34&gt;0,TRUE)),"Card requirement below numeric range; rescale",IF(B34*(C34+N(D34))*(1+N(E34)/100)/F34&gt;9007199254740991,"Card count too large; rescale units","Ready"))),"Check inputs / numeric range")))</f>
        <v/>
      </c>
      <c r="H34" s="8">
        <f>IF(G34&lt;&gt;"Ready","",IFERROR(C34+N(D34),""))</f>
        <v/>
      </c>
      <c r="I34" s="8">
        <f>IF(G34&lt;&gt;"Ready","",IFERROR(B34*H34,""))</f>
        <v/>
      </c>
      <c r="J34" s="8">
        <f>IF(G34&lt;&gt;"Ready","",IFERROR(I34*(N(E34)/100),""))</f>
        <v/>
      </c>
      <c r="K34" s="8">
        <f>IF(G34&lt;&gt;"Ready","",IFERROR(I34*(1+N(E34)/100)/F34,""))</f>
        <v/>
      </c>
      <c r="L34" s="8">
        <f>IF(G34&lt;&gt;"Ready","",IFERROR(IF(ABS(K34-ROUND(K34,0))&lt;=MIN(8.881784197001252E-16*K34,1E-9),ROUND(K34,0),ROUNDUP(K34,0)),""))</f>
        <v/>
      </c>
      <c r="M34" s="8">
        <f>IF(G34&lt;&gt;"Ready","",IFERROR(L34*F34,""))</f>
        <v/>
      </c>
      <c r="N34" s="8">
        <f>IF(G34&lt;&gt;"Ready","",IFERROR(M34,""))</f>
        <v/>
      </c>
      <c r="O34" s="8">
        <f>IF(G34&lt;&gt;"Ready","",IFERROR(M34/2,""))</f>
        <v/>
      </c>
    </row>
    <row r="35">
      <c r="A35" s="6" t="n"/>
      <c r="B35" s="7" t="n"/>
      <c r="C35" s="7" t="n"/>
      <c r="D35" s="7" t="n"/>
      <c r="E35" s="7" t="n"/>
      <c r="F35" s="7" t="n"/>
      <c r="G35" s="8">
        <f>IF(COUNTA(A35:F35)=0,"",IF(TRIM(A35&amp;"")="","Item required",IFERROR(IF(NOT(AND(COUNT(B35:C35,F35)=3,MIN(B35:C35)&gt;=0,F35&gt;0,COUNT(D35:E35)=COUNTA(D35:E35),MIN(D35:E35)&gt;=0)),"Use nonnegative numbers; container must be positive",IF(NOT(IF(AND(B35&gt;0,C35+N(D35)&gt;0),B35*(C35+N(D35))*(1+N(E35)/100)/F35&gt;0,TRUE)),"Card requirement below numeric range; rescale",IF(B35*(C35+N(D35))*(1+N(E35)/100)/F35&gt;9007199254740991,"Card count too large; rescale units","Ready"))),"Check inputs / numeric range")))</f>
        <v/>
      </c>
      <c r="H35" s="8">
        <f>IF(G35&lt;&gt;"Ready","",IFERROR(C35+N(D35),""))</f>
        <v/>
      </c>
      <c r="I35" s="8">
        <f>IF(G35&lt;&gt;"Ready","",IFERROR(B35*H35,""))</f>
        <v/>
      </c>
      <c r="J35" s="8">
        <f>IF(G35&lt;&gt;"Ready","",IFERROR(I35*(N(E35)/100),""))</f>
        <v/>
      </c>
      <c r="K35" s="8">
        <f>IF(G35&lt;&gt;"Ready","",IFERROR(I35*(1+N(E35)/100)/F35,""))</f>
        <v/>
      </c>
      <c r="L35" s="8">
        <f>IF(G35&lt;&gt;"Ready","",IFERROR(IF(ABS(K35-ROUND(K35,0))&lt;=MIN(8.881784197001252E-16*K35,1E-9),ROUND(K35,0),ROUNDUP(K35,0)),""))</f>
        <v/>
      </c>
      <c r="M35" s="8">
        <f>IF(G35&lt;&gt;"Ready","",IFERROR(L35*F35,""))</f>
        <v/>
      </c>
      <c r="N35" s="8">
        <f>IF(G35&lt;&gt;"Ready","",IFERROR(M35,""))</f>
        <v/>
      </c>
      <c r="O35" s="8">
        <f>IF(G35&lt;&gt;"Ready","",IFERROR(M35/2,""))</f>
        <v/>
      </c>
    </row>
    <row r="36">
      <c r="A36" s="6" t="n"/>
      <c r="B36" s="7" t="n"/>
      <c r="C36" s="7" t="n"/>
      <c r="D36" s="7" t="n"/>
      <c r="E36" s="7" t="n"/>
      <c r="F36" s="7" t="n"/>
      <c r="G36" s="8">
        <f>IF(COUNTA(A36:F36)=0,"",IF(TRIM(A36&amp;"")="","Item required",IFERROR(IF(NOT(AND(COUNT(B36:C36,F36)=3,MIN(B36:C36)&gt;=0,F36&gt;0,COUNT(D36:E36)=COUNTA(D36:E36),MIN(D36:E36)&gt;=0)),"Use nonnegative numbers; container must be positive",IF(NOT(IF(AND(B36&gt;0,C36+N(D36)&gt;0),B36*(C36+N(D36))*(1+N(E36)/100)/F36&gt;0,TRUE)),"Card requirement below numeric range; rescale",IF(B36*(C36+N(D36))*(1+N(E36)/100)/F36&gt;9007199254740991,"Card count too large; rescale units","Ready"))),"Check inputs / numeric range")))</f>
        <v/>
      </c>
      <c r="H36" s="8">
        <f>IF(G36&lt;&gt;"Ready","",IFERROR(C36+N(D36),""))</f>
        <v/>
      </c>
      <c r="I36" s="8">
        <f>IF(G36&lt;&gt;"Ready","",IFERROR(B36*H36,""))</f>
        <v/>
      </c>
      <c r="J36" s="8">
        <f>IF(G36&lt;&gt;"Ready","",IFERROR(I36*(N(E36)/100),""))</f>
        <v/>
      </c>
      <c r="K36" s="8">
        <f>IF(G36&lt;&gt;"Ready","",IFERROR(I36*(1+N(E36)/100)/F36,""))</f>
        <v/>
      </c>
      <c r="L36" s="8">
        <f>IF(G36&lt;&gt;"Ready","",IFERROR(IF(ABS(K36-ROUND(K36,0))&lt;=MIN(8.881784197001252E-16*K36,1E-9),ROUND(K36,0),ROUNDUP(K36,0)),""))</f>
        <v/>
      </c>
      <c r="M36" s="8">
        <f>IF(G36&lt;&gt;"Ready","",IFERROR(L36*F36,""))</f>
        <v/>
      </c>
      <c r="N36" s="8">
        <f>IF(G36&lt;&gt;"Ready","",IFERROR(M36,""))</f>
        <v/>
      </c>
      <c r="O36" s="8">
        <f>IF(G36&lt;&gt;"Ready","",IFERROR(M36/2,""))</f>
        <v/>
      </c>
    </row>
    <row r="37">
      <c r="A37" s="6" t="n"/>
      <c r="B37" s="7" t="n"/>
      <c r="C37" s="7" t="n"/>
      <c r="D37" s="7" t="n"/>
      <c r="E37" s="7" t="n"/>
      <c r="F37" s="7" t="n"/>
      <c r="G37" s="8">
        <f>IF(COUNTA(A37:F37)=0,"",IF(TRIM(A37&amp;"")="","Item required",IFERROR(IF(NOT(AND(COUNT(B37:C37,F37)=3,MIN(B37:C37)&gt;=0,F37&gt;0,COUNT(D37:E37)=COUNTA(D37:E37),MIN(D37:E37)&gt;=0)),"Use nonnegative numbers; container must be positive",IF(NOT(IF(AND(B37&gt;0,C37+N(D37)&gt;0),B37*(C37+N(D37))*(1+N(E37)/100)/F37&gt;0,TRUE)),"Card requirement below numeric range; rescale",IF(B37*(C37+N(D37))*(1+N(E37)/100)/F37&gt;9007199254740991,"Card count too large; rescale units","Ready"))),"Check inputs / numeric range")))</f>
        <v/>
      </c>
      <c r="H37" s="8">
        <f>IF(G37&lt;&gt;"Ready","",IFERROR(C37+N(D37),""))</f>
        <v/>
      </c>
      <c r="I37" s="8">
        <f>IF(G37&lt;&gt;"Ready","",IFERROR(B37*H37,""))</f>
        <v/>
      </c>
      <c r="J37" s="8">
        <f>IF(G37&lt;&gt;"Ready","",IFERROR(I37*(N(E37)/100),""))</f>
        <v/>
      </c>
      <c r="K37" s="8">
        <f>IF(G37&lt;&gt;"Ready","",IFERROR(I37*(1+N(E37)/100)/F37,""))</f>
        <v/>
      </c>
      <c r="L37" s="8">
        <f>IF(G37&lt;&gt;"Ready","",IFERROR(IF(ABS(K37-ROUND(K37,0))&lt;=MIN(8.881784197001252E-16*K37,1E-9),ROUND(K37,0),ROUNDUP(K37,0)),""))</f>
        <v/>
      </c>
      <c r="M37" s="8">
        <f>IF(G37&lt;&gt;"Ready","",IFERROR(L37*F37,""))</f>
        <v/>
      </c>
      <c r="N37" s="8">
        <f>IF(G37&lt;&gt;"Ready","",IFERROR(M37,""))</f>
        <v/>
      </c>
      <c r="O37" s="8">
        <f>IF(G37&lt;&gt;"Ready","",IFERROR(M37/2,""))</f>
        <v/>
      </c>
    </row>
    <row r="38">
      <c r="A38" s="6" t="n"/>
      <c r="B38" s="7" t="n"/>
      <c r="C38" s="7" t="n"/>
      <c r="D38" s="7" t="n"/>
      <c r="E38" s="7" t="n"/>
      <c r="F38" s="7" t="n"/>
      <c r="G38" s="8">
        <f>IF(COUNTA(A38:F38)=0,"",IF(TRIM(A38&amp;"")="","Item required",IFERROR(IF(NOT(AND(COUNT(B38:C38,F38)=3,MIN(B38:C38)&gt;=0,F38&gt;0,COUNT(D38:E38)=COUNTA(D38:E38),MIN(D38:E38)&gt;=0)),"Use nonnegative numbers; container must be positive",IF(NOT(IF(AND(B38&gt;0,C38+N(D38)&gt;0),B38*(C38+N(D38))*(1+N(E38)/100)/F38&gt;0,TRUE)),"Card requirement below numeric range; rescale",IF(B38*(C38+N(D38))*(1+N(E38)/100)/F38&gt;9007199254740991,"Card count too large; rescale units","Ready"))),"Check inputs / numeric range")))</f>
        <v/>
      </c>
      <c r="H38" s="8">
        <f>IF(G38&lt;&gt;"Ready","",IFERROR(C38+N(D38),""))</f>
        <v/>
      </c>
      <c r="I38" s="8">
        <f>IF(G38&lt;&gt;"Ready","",IFERROR(B38*H38,""))</f>
        <v/>
      </c>
      <c r="J38" s="8">
        <f>IF(G38&lt;&gt;"Ready","",IFERROR(I38*(N(E38)/100),""))</f>
        <v/>
      </c>
      <c r="K38" s="8">
        <f>IF(G38&lt;&gt;"Ready","",IFERROR(I38*(1+N(E38)/100)/F38,""))</f>
        <v/>
      </c>
      <c r="L38" s="8">
        <f>IF(G38&lt;&gt;"Ready","",IFERROR(IF(ABS(K38-ROUND(K38,0))&lt;=MIN(8.881784197001252E-16*K38,1E-9),ROUND(K38,0),ROUNDUP(K38,0)),""))</f>
        <v/>
      </c>
      <c r="M38" s="8">
        <f>IF(G38&lt;&gt;"Ready","",IFERROR(L38*F38,""))</f>
        <v/>
      </c>
      <c r="N38" s="8">
        <f>IF(G38&lt;&gt;"Ready","",IFERROR(M38,""))</f>
        <v/>
      </c>
      <c r="O38" s="8">
        <f>IF(G38&lt;&gt;"Ready","",IFERROR(M38/2,""))</f>
        <v/>
      </c>
    </row>
    <row r="39">
      <c r="A39" s="6" t="n"/>
      <c r="B39" s="7" t="n"/>
      <c r="C39" s="7" t="n"/>
      <c r="D39" s="7" t="n"/>
      <c r="E39" s="7" t="n"/>
      <c r="F39" s="7" t="n"/>
      <c r="G39" s="8">
        <f>IF(COUNTA(A39:F39)=0,"",IF(TRIM(A39&amp;"")="","Item required",IFERROR(IF(NOT(AND(COUNT(B39:C39,F39)=3,MIN(B39:C39)&gt;=0,F39&gt;0,COUNT(D39:E39)=COUNTA(D39:E39),MIN(D39:E39)&gt;=0)),"Use nonnegative numbers; container must be positive",IF(NOT(IF(AND(B39&gt;0,C39+N(D39)&gt;0),B39*(C39+N(D39))*(1+N(E39)/100)/F39&gt;0,TRUE)),"Card requirement below numeric range; rescale",IF(B39*(C39+N(D39))*(1+N(E39)/100)/F39&gt;9007199254740991,"Card count too large; rescale units","Ready"))),"Check inputs / numeric range")))</f>
        <v/>
      </c>
      <c r="H39" s="8">
        <f>IF(G39&lt;&gt;"Ready","",IFERROR(C39+N(D39),""))</f>
        <v/>
      </c>
      <c r="I39" s="8">
        <f>IF(G39&lt;&gt;"Ready","",IFERROR(B39*H39,""))</f>
        <v/>
      </c>
      <c r="J39" s="8">
        <f>IF(G39&lt;&gt;"Ready","",IFERROR(I39*(N(E39)/100),""))</f>
        <v/>
      </c>
      <c r="K39" s="8">
        <f>IF(G39&lt;&gt;"Ready","",IFERROR(I39*(1+N(E39)/100)/F39,""))</f>
        <v/>
      </c>
      <c r="L39" s="8">
        <f>IF(G39&lt;&gt;"Ready","",IFERROR(IF(ABS(K39-ROUND(K39,0))&lt;=MIN(8.881784197001252E-16*K39,1E-9),ROUND(K39,0),ROUNDUP(K39,0)),""))</f>
        <v/>
      </c>
      <c r="M39" s="8">
        <f>IF(G39&lt;&gt;"Ready","",IFERROR(L39*F39,""))</f>
        <v/>
      </c>
      <c r="N39" s="8">
        <f>IF(G39&lt;&gt;"Ready","",IFERROR(M39,""))</f>
        <v/>
      </c>
      <c r="O39" s="8">
        <f>IF(G39&lt;&gt;"Ready","",IFERROR(M39/2,""))</f>
        <v/>
      </c>
    </row>
    <row r="40">
      <c r="A40" s="6" t="n"/>
      <c r="B40" s="7" t="n"/>
      <c r="C40" s="7" t="n"/>
      <c r="D40" s="7" t="n"/>
      <c r="E40" s="7" t="n"/>
      <c r="F40" s="7" t="n"/>
      <c r="G40" s="8">
        <f>IF(COUNTA(A40:F40)=0,"",IF(TRIM(A40&amp;"")="","Item required",IFERROR(IF(NOT(AND(COUNT(B40:C40,F40)=3,MIN(B40:C40)&gt;=0,F40&gt;0,COUNT(D40:E40)=COUNTA(D40:E40),MIN(D40:E40)&gt;=0)),"Use nonnegative numbers; container must be positive",IF(NOT(IF(AND(B40&gt;0,C40+N(D40)&gt;0),B40*(C40+N(D40))*(1+N(E40)/100)/F40&gt;0,TRUE)),"Card requirement below numeric range; rescale",IF(B40*(C40+N(D40))*(1+N(E40)/100)/F40&gt;9007199254740991,"Card count too large; rescale units","Ready"))),"Check inputs / numeric range")))</f>
        <v/>
      </c>
      <c r="H40" s="8">
        <f>IF(G40&lt;&gt;"Ready","",IFERROR(C40+N(D40),""))</f>
        <v/>
      </c>
      <c r="I40" s="8">
        <f>IF(G40&lt;&gt;"Ready","",IFERROR(B40*H40,""))</f>
        <v/>
      </c>
      <c r="J40" s="8">
        <f>IF(G40&lt;&gt;"Ready","",IFERROR(I40*(N(E40)/100),""))</f>
        <v/>
      </c>
      <c r="K40" s="8">
        <f>IF(G40&lt;&gt;"Ready","",IFERROR(I40*(1+N(E40)/100)/F40,""))</f>
        <v/>
      </c>
      <c r="L40" s="8">
        <f>IF(G40&lt;&gt;"Ready","",IFERROR(IF(ABS(K40-ROUND(K40,0))&lt;=MIN(8.881784197001252E-16*K40,1E-9),ROUND(K40,0),ROUNDUP(K40,0)),""))</f>
        <v/>
      </c>
      <c r="M40" s="8">
        <f>IF(G40&lt;&gt;"Ready","",IFERROR(L40*F40,""))</f>
        <v/>
      </c>
      <c r="N40" s="8">
        <f>IF(G40&lt;&gt;"Ready","",IFERROR(M40,""))</f>
        <v/>
      </c>
      <c r="O40" s="8">
        <f>IF(G40&lt;&gt;"Ready","",IFERROR(M40/2,""))</f>
        <v/>
      </c>
    </row>
    <row r="41">
      <c r="A41" s="6" t="n"/>
      <c r="B41" s="7" t="n"/>
      <c r="C41" s="7" t="n"/>
      <c r="D41" s="7" t="n"/>
      <c r="E41" s="7" t="n"/>
      <c r="F41" s="7" t="n"/>
      <c r="G41" s="8">
        <f>IF(COUNTA(A41:F41)=0,"",IF(TRIM(A41&amp;"")="","Item required",IFERROR(IF(NOT(AND(COUNT(B41:C41,F41)=3,MIN(B41:C41)&gt;=0,F41&gt;0,COUNT(D41:E41)=COUNTA(D41:E41),MIN(D41:E41)&gt;=0)),"Use nonnegative numbers; container must be positive",IF(NOT(IF(AND(B41&gt;0,C41+N(D41)&gt;0),B41*(C41+N(D41))*(1+N(E41)/100)/F41&gt;0,TRUE)),"Card requirement below numeric range; rescale",IF(B41*(C41+N(D41))*(1+N(E41)/100)/F41&gt;9007199254740991,"Card count too large; rescale units","Ready"))),"Check inputs / numeric range")))</f>
        <v/>
      </c>
      <c r="H41" s="8">
        <f>IF(G41&lt;&gt;"Ready","",IFERROR(C41+N(D41),""))</f>
        <v/>
      </c>
      <c r="I41" s="8">
        <f>IF(G41&lt;&gt;"Ready","",IFERROR(B41*H41,""))</f>
        <v/>
      </c>
      <c r="J41" s="8">
        <f>IF(G41&lt;&gt;"Ready","",IFERROR(I41*(N(E41)/100),""))</f>
        <v/>
      </c>
      <c r="K41" s="8">
        <f>IF(G41&lt;&gt;"Ready","",IFERROR(I41*(1+N(E41)/100)/F41,""))</f>
        <v/>
      </c>
      <c r="L41" s="8">
        <f>IF(G41&lt;&gt;"Ready","",IFERROR(IF(ABS(K41-ROUND(K41,0))&lt;=MIN(8.881784197001252E-16*K41,1E-9),ROUND(K41,0),ROUNDUP(K41,0)),""))</f>
        <v/>
      </c>
      <c r="M41" s="8">
        <f>IF(G41&lt;&gt;"Ready","",IFERROR(L41*F41,""))</f>
        <v/>
      </c>
      <c r="N41" s="8">
        <f>IF(G41&lt;&gt;"Ready","",IFERROR(M41,""))</f>
        <v/>
      </c>
      <c r="O41" s="8">
        <f>IF(G41&lt;&gt;"Ready","",IFERROR(M41/2,""))</f>
        <v/>
      </c>
    </row>
    <row r="42">
      <c r="A42" s="6" t="n"/>
      <c r="B42" s="7" t="n"/>
      <c r="C42" s="7" t="n"/>
      <c r="D42" s="7" t="n"/>
      <c r="E42" s="7" t="n"/>
      <c r="F42" s="7" t="n"/>
      <c r="G42" s="8">
        <f>IF(COUNTA(A42:F42)=0,"",IF(TRIM(A42&amp;"")="","Item required",IFERROR(IF(NOT(AND(COUNT(B42:C42,F42)=3,MIN(B42:C42)&gt;=0,F42&gt;0,COUNT(D42:E42)=COUNTA(D42:E42),MIN(D42:E42)&gt;=0)),"Use nonnegative numbers; container must be positive",IF(NOT(IF(AND(B42&gt;0,C42+N(D42)&gt;0),B42*(C42+N(D42))*(1+N(E42)/100)/F42&gt;0,TRUE)),"Card requirement below numeric range; rescale",IF(B42*(C42+N(D42))*(1+N(E42)/100)/F42&gt;9007199254740991,"Card count too large; rescale units","Ready"))),"Check inputs / numeric range")))</f>
        <v/>
      </c>
      <c r="H42" s="8">
        <f>IF(G42&lt;&gt;"Ready","",IFERROR(C42+N(D42),""))</f>
        <v/>
      </c>
      <c r="I42" s="8">
        <f>IF(G42&lt;&gt;"Ready","",IFERROR(B42*H42,""))</f>
        <v/>
      </c>
      <c r="J42" s="8">
        <f>IF(G42&lt;&gt;"Ready","",IFERROR(I42*(N(E42)/100),""))</f>
        <v/>
      </c>
      <c r="K42" s="8">
        <f>IF(G42&lt;&gt;"Ready","",IFERROR(I42*(1+N(E42)/100)/F42,""))</f>
        <v/>
      </c>
      <c r="L42" s="8">
        <f>IF(G42&lt;&gt;"Ready","",IFERROR(IF(ABS(K42-ROUND(K42,0))&lt;=MIN(8.881784197001252E-16*K42,1E-9),ROUND(K42,0),ROUNDUP(K42,0)),""))</f>
        <v/>
      </c>
      <c r="M42" s="8">
        <f>IF(G42&lt;&gt;"Ready","",IFERROR(L42*F42,""))</f>
        <v/>
      </c>
      <c r="N42" s="8">
        <f>IF(G42&lt;&gt;"Ready","",IFERROR(M42,""))</f>
        <v/>
      </c>
      <c r="O42" s="8">
        <f>IF(G42&lt;&gt;"Ready","",IFERROR(M42/2,""))</f>
        <v/>
      </c>
    </row>
    <row r="43">
      <c r="A43" s="6" t="n"/>
      <c r="B43" s="7" t="n"/>
      <c r="C43" s="7" t="n"/>
      <c r="D43" s="7" t="n"/>
      <c r="E43" s="7" t="n"/>
      <c r="F43" s="7" t="n"/>
      <c r="G43" s="8">
        <f>IF(COUNTA(A43:F43)=0,"",IF(TRIM(A43&amp;"")="","Item required",IFERROR(IF(NOT(AND(COUNT(B43:C43,F43)=3,MIN(B43:C43)&gt;=0,F43&gt;0,COUNT(D43:E43)=COUNTA(D43:E43),MIN(D43:E43)&gt;=0)),"Use nonnegative numbers; container must be positive",IF(NOT(IF(AND(B43&gt;0,C43+N(D43)&gt;0),B43*(C43+N(D43))*(1+N(E43)/100)/F43&gt;0,TRUE)),"Card requirement below numeric range; rescale",IF(B43*(C43+N(D43))*(1+N(E43)/100)/F43&gt;9007199254740991,"Card count too large; rescale units","Ready"))),"Check inputs / numeric range")))</f>
        <v/>
      </c>
      <c r="H43" s="8">
        <f>IF(G43&lt;&gt;"Ready","",IFERROR(C43+N(D43),""))</f>
        <v/>
      </c>
      <c r="I43" s="8">
        <f>IF(G43&lt;&gt;"Ready","",IFERROR(B43*H43,""))</f>
        <v/>
      </c>
      <c r="J43" s="8">
        <f>IF(G43&lt;&gt;"Ready","",IFERROR(I43*(N(E43)/100),""))</f>
        <v/>
      </c>
      <c r="K43" s="8">
        <f>IF(G43&lt;&gt;"Ready","",IFERROR(I43*(1+N(E43)/100)/F43,""))</f>
        <v/>
      </c>
      <c r="L43" s="8">
        <f>IF(G43&lt;&gt;"Ready","",IFERROR(IF(ABS(K43-ROUND(K43,0))&lt;=MIN(8.881784197001252E-16*K43,1E-9),ROUND(K43,0),ROUNDUP(K43,0)),""))</f>
        <v/>
      </c>
      <c r="M43" s="8">
        <f>IF(G43&lt;&gt;"Ready","",IFERROR(L43*F43,""))</f>
        <v/>
      </c>
      <c r="N43" s="8">
        <f>IF(G43&lt;&gt;"Ready","",IFERROR(M43,""))</f>
        <v/>
      </c>
      <c r="O43" s="8">
        <f>IF(G43&lt;&gt;"Ready","",IFERROR(M43/2,""))</f>
        <v/>
      </c>
    </row>
    <row r="44">
      <c r="A44" s="6" t="n"/>
      <c r="B44" s="7" t="n"/>
      <c r="C44" s="7" t="n"/>
      <c r="D44" s="7" t="n"/>
      <c r="E44" s="7" t="n"/>
      <c r="F44" s="7" t="n"/>
      <c r="G44" s="8">
        <f>IF(COUNTA(A44:F44)=0,"",IF(TRIM(A44&amp;"")="","Item required",IFERROR(IF(NOT(AND(COUNT(B44:C44,F44)=3,MIN(B44:C44)&gt;=0,F44&gt;0,COUNT(D44:E44)=COUNTA(D44:E44),MIN(D44:E44)&gt;=0)),"Use nonnegative numbers; container must be positive",IF(NOT(IF(AND(B44&gt;0,C44+N(D44)&gt;0),B44*(C44+N(D44))*(1+N(E44)/100)/F44&gt;0,TRUE)),"Card requirement below numeric range; rescale",IF(B44*(C44+N(D44))*(1+N(E44)/100)/F44&gt;9007199254740991,"Card count too large; rescale units","Ready"))),"Check inputs / numeric range")))</f>
        <v/>
      </c>
      <c r="H44" s="8">
        <f>IF(G44&lt;&gt;"Ready","",IFERROR(C44+N(D44),""))</f>
        <v/>
      </c>
      <c r="I44" s="8">
        <f>IF(G44&lt;&gt;"Ready","",IFERROR(B44*H44,""))</f>
        <v/>
      </c>
      <c r="J44" s="8">
        <f>IF(G44&lt;&gt;"Ready","",IFERROR(I44*(N(E44)/100),""))</f>
        <v/>
      </c>
      <c r="K44" s="8">
        <f>IF(G44&lt;&gt;"Ready","",IFERROR(I44*(1+N(E44)/100)/F44,""))</f>
        <v/>
      </c>
      <c r="L44" s="8">
        <f>IF(G44&lt;&gt;"Ready","",IFERROR(IF(ABS(K44-ROUND(K44,0))&lt;=MIN(8.881784197001252E-16*K44,1E-9),ROUND(K44,0),ROUNDUP(K44,0)),""))</f>
        <v/>
      </c>
      <c r="M44" s="8">
        <f>IF(G44&lt;&gt;"Ready","",IFERROR(L44*F44,""))</f>
        <v/>
      </c>
      <c r="N44" s="8">
        <f>IF(G44&lt;&gt;"Ready","",IFERROR(M44,""))</f>
        <v/>
      </c>
      <c r="O44" s="8">
        <f>IF(G44&lt;&gt;"Ready","",IFERROR(M44/2,""))</f>
        <v/>
      </c>
    </row>
    <row r="45">
      <c r="A45" s="6" t="n"/>
      <c r="B45" s="7" t="n"/>
      <c r="C45" s="7" t="n"/>
      <c r="D45" s="7" t="n"/>
      <c r="E45" s="7" t="n"/>
      <c r="F45" s="7" t="n"/>
      <c r="G45" s="8">
        <f>IF(COUNTA(A45:F45)=0,"",IF(TRIM(A45&amp;"")="","Item required",IFERROR(IF(NOT(AND(COUNT(B45:C45,F45)=3,MIN(B45:C45)&gt;=0,F45&gt;0,COUNT(D45:E45)=COUNTA(D45:E45),MIN(D45:E45)&gt;=0)),"Use nonnegative numbers; container must be positive",IF(NOT(IF(AND(B45&gt;0,C45+N(D45)&gt;0),B45*(C45+N(D45))*(1+N(E45)/100)/F45&gt;0,TRUE)),"Card requirement below numeric range; rescale",IF(B45*(C45+N(D45))*(1+N(E45)/100)/F45&gt;9007199254740991,"Card count too large; rescale units","Ready"))),"Check inputs / numeric range")))</f>
        <v/>
      </c>
      <c r="H45" s="8">
        <f>IF(G45&lt;&gt;"Ready","",IFERROR(C45+N(D45),""))</f>
        <v/>
      </c>
      <c r="I45" s="8">
        <f>IF(G45&lt;&gt;"Ready","",IFERROR(B45*H45,""))</f>
        <v/>
      </c>
      <c r="J45" s="8">
        <f>IF(G45&lt;&gt;"Ready","",IFERROR(I45*(N(E45)/100),""))</f>
        <v/>
      </c>
      <c r="K45" s="8">
        <f>IF(G45&lt;&gt;"Ready","",IFERROR(I45*(1+N(E45)/100)/F45,""))</f>
        <v/>
      </c>
      <c r="L45" s="8">
        <f>IF(G45&lt;&gt;"Ready","",IFERROR(IF(ABS(K45-ROUND(K45,0))&lt;=MIN(8.881784197001252E-16*K45,1E-9),ROUND(K45,0),ROUNDUP(K45,0)),""))</f>
        <v/>
      </c>
      <c r="M45" s="8">
        <f>IF(G45&lt;&gt;"Ready","",IFERROR(L45*F45,""))</f>
        <v/>
      </c>
      <c r="N45" s="8">
        <f>IF(G45&lt;&gt;"Ready","",IFERROR(M45,""))</f>
        <v/>
      </c>
      <c r="O45" s="8">
        <f>IF(G45&lt;&gt;"Ready","",IFERROR(M45/2,""))</f>
        <v/>
      </c>
    </row>
    <row r="46">
      <c r="A46" s="6" t="n"/>
      <c r="B46" s="7" t="n"/>
      <c r="C46" s="7" t="n"/>
      <c r="D46" s="7" t="n"/>
      <c r="E46" s="7" t="n"/>
      <c r="F46" s="7" t="n"/>
      <c r="G46" s="8">
        <f>IF(COUNTA(A46:F46)=0,"",IF(TRIM(A46&amp;"")="","Item required",IFERROR(IF(NOT(AND(COUNT(B46:C46,F46)=3,MIN(B46:C46)&gt;=0,F46&gt;0,COUNT(D46:E46)=COUNTA(D46:E46),MIN(D46:E46)&gt;=0)),"Use nonnegative numbers; container must be positive",IF(NOT(IF(AND(B46&gt;0,C46+N(D46)&gt;0),B46*(C46+N(D46))*(1+N(E46)/100)/F46&gt;0,TRUE)),"Card requirement below numeric range; rescale",IF(B46*(C46+N(D46))*(1+N(E46)/100)/F46&gt;9007199254740991,"Card count too large; rescale units","Ready"))),"Check inputs / numeric range")))</f>
        <v/>
      </c>
      <c r="H46" s="8">
        <f>IF(G46&lt;&gt;"Ready","",IFERROR(C46+N(D46),""))</f>
        <v/>
      </c>
      <c r="I46" s="8">
        <f>IF(G46&lt;&gt;"Ready","",IFERROR(B46*H46,""))</f>
        <v/>
      </c>
      <c r="J46" s="8">
        <f>IF(G46&lt;&gt;"Ready","",IFERROR(I46*(N(E46)/100),""))</f>
        <v/>
      </c>
      <c r="K46" s="8">
        <f>IF(G46&lt;&gt;"Ready","",IFERROR(I46*(1+N(E46)/100)/F46,""))</f>
        <v/>
      </c>
      <c r="L46" s="8">
        <f>IF(G46&lt;&gt;"Ready","",IFERROR(IF(ABS(K46-ROUND(K46,0))&lt;=MIN(8.881784197001252E-16*K46,1E-9),ROUND(K46,0),ROUNDUP(K46,0)),""))</f>
        <v/>
      </c>
      <c r="M46" s="8">
        <f>IF(G46&lt;&gt;"Ready","",IFERROR(L46*F46,""))</f>
        <v/>
      </c>
      <c r="N46" s="8">
        <f>IF(G46&lt;&gt;"Ready","",IFERROR(M46,""))</f>
        <v/>
      </c>
      <c r="O46" s="8">
        <f>IF(G46&lt;&gt;"Ready","",IFERROR(M46/2,""))</f>
        <v/>
      </c>
    </row>
    <row r="47">
      <c r="A47" s="6" t="n"/>
      <c r="B47" s="7" t="n"/>
      <c r="C47" s="7" t="n"/>
      <c r="D47" s="7" t="n"/>
      <c r="E47" s="7" t="n"/>
      <c r="F47" s="7" t="n"/>
      <c r="G47" s="8">
        <f>IF(COUNTA(A47:F47)=0,"",IF(TRIM(A47&amp;"")="","Item required",IFERROR(IF(NOT(AND(COUNT(B47:C47,F47)=3,MIN(B47:C47)&gt;=0,F47&gt;0,COUNT(D47:E47)=COUNTA(D47:E47),MIN(D47:E47)&gt;=0)),"Use nonnegative numbers; container must be positive",IF(NOT(IF(AND(B47&gt;0,C47+N(D47)&gt;0),B47*(C47+N(D47))*(1+N(E47)/100)/F47&gt;0,TRUE)),"Card requirement below numeric range; rescale",IF(B47*(C47+N(D47))*(1+N(E47)/100)/F47&gt;9007199254740991,"Card count too large; rescale units","Ready"))),"Check inputs / numeric range")))</f>
        <v/>
      </c>
      <c r="H47" s="8">
        <f>IF(G47&lt;&gt;"Ready","",IFERROR(C47+N(D47),""))</f>
        <v/>
      </c>
      <c r="I47" s="8">
        <f>IF(G47&lt;&gt;"Ready","",IFERROR(B47*H47,""))</f>
        <v/>
      </c>
      <c r="J47" s="8">
        <f>IF(G47&lt;&gt;"Ready","",IFERROR(I47*(N(E47)/100),""))</f>
        <v/>
      </c>
      <c r="K47" s="8">
        <f>IF(G47&lt;&gt;"Ready","",IFERROR(I47*(1+N(E47)/100)/F47,""))</f>
        <v/>
      </c>
      <c r="L47" s="8">
        <f>IF(G47&lt;&gt;"Ready","",IFERROR(IF(ABS(K47-ROUND(K47,0))&lt;=MIN(8.881784197001252E-16*K47,1E-9),ROUND(K47,0),ROUNDUP(K47,0)),""))</f>
        <v/>
      </c>
      <c r="M47" s="8">
        <f>IF(G47&lt;&gt;"Ready","",IFERROR(L47*F47,""))</f>
        <v/>
      </c>
      <c r="N47" s="8">
        <f>IF(G47&lt;&gt;"Ready","",IFERROR(M47,""))</f>
        <v/>
      </c>
      <c r="O47" s="8">
        <f>IF(G47&lt;&gt;"Ready","",IFERROR(M47/2,""))</f>
        <v/>
      </c>
    </row>
    <row r="48">
      <c r="A48" s="6" t="n"/>
      <c r="B48" s="7" t="n"/>
      <c r="C48" s="7" t="n"/>
      <c r="D48" s="7" t="n"/>
      <c r="E48" s="7" t="n"/>
      <c r="F48" s="7" t="n"/>
      <c r="G48" s="8">
        <f>IF(COUNTA(A48:F48)=0,"",IF(TRIM(A48&amp;"")="","Item required",IFERROR(IF(NOT(AND(COUNT(B48:C48,F48)=3,MIN(B48:C48)&gt;=0,F48&gt;0,COUNT(D48:E48)=COUNTA(D48:E48),MIN(D48:E48)&gt;=0)),"Use nonnegative numbers; container must be positive",IF(NOT(IF(AND(B48&gt;0,C48+N(D48)&gt;0),B48*(C48+N(D48))*(1+N(E48)/100)/F48&gt;0,TRUE)),"Card requirement below numeric range; rescale",IF(B48*(C48+N(D48))*(1+N(E48)/100)/F48&gt;9007199254740991,"Card count too large; rescale units","Ready"))),"Check inputs / numeric range")))</f>
        <v/>
      </c>
      <c r="H48" s="8">
        <f>IF(G48&lt;&gt;"Ready","",IFERROR(C48+N(D48),""))</f>
        <v/>
      </c>
      <c r="I48" s="8">
        <f>IF(G48&lt;&gt;"Ready","",IFERROR(B48*H48,""))</f>
        <v/>
      </c>
      <c r="J48" s="8">
        <f>IF(G48&lt;&gt;"Ready","",IFERROR(I48*(N(E48)/100),""))</f>
        <v/>
      </c>
      <c r="K48" s="8">
        <f>IF(G48&lt;&gt;"Ready","",IFERROR(I48*(1+N(E48)/100)/F48,""))</f>
        <v/>
      </c>
      <c r="L48" s="8">
        <f>IF(G48&lt;&gt;"Ready","",IFERROR(IF(ABS(K48-ROUND(K48,0))&lt;=MIN(8.881784197001252E-16*K48,1E-9),ROUND(K48,0),ROUNDUP(K48,0)),""))</f>
        <v/>
      </c>
      <c r="M48" s="8">
        <f>IF(G48&lt;&gt;"Ready","",IFERROR(L48*F48,""))</f>
        <v/>
      </c>
      <c r="N48" s="8">
        <f>IF(G48&lt;&gt;"Ready","",IFERROR(M48,""))</f>
        <v/>
      </c>
      <c r="O48" s="8">
        <f>IF(G48&lt;&gt;"Ready","",IFERROR(M48/2,""))</f>
        <v/>
      </c>
    </row>
    <row r="49">
      <c r="A49" s="6" t="n"/>
      <c r="B49" s="7" t="n"/>
      <c r="C49" s="7" t="n"/>
      <c r="D49" s="7" t="n"/>
      <c r="E49" s="7" t="n"/>
      <c r="F49" s="7" t="n"/>
      <c r="G49" s="8">
        <f>IF(COUNTA(A49:F49)=0,"",IF(TRIM(A49&amp;"")="","Item required",IFERROR(IF(NOT(AND(COUNT(B49:C49,F49)=3,MIN(B49:C49)&gt;=0,F49&gt;0,COUNT(D49:E49)=COUNTA(D49:E49),MIN(D49:E49)&gt;=0)),"Use nonnegative numbers; container must be positive",IF(NOT(IF(AND(B49&gt;0,C49+N(D49)&gt;0),B49*(C49+N(D49))*(1+N(E49)/100)/F49&gt;0,TRUE)),"Card requirement below numeric range; rescale",IF(B49*(C49+N(D49))*(1+N(E49)/100)/F49&gt;9007199254740991,"Card count too large; rescale units","Ready"))),"Check inputs / numeric range")))</f>
        <v/>
      </c>
      <c r="H49" s="8">
        <f>IF(G49&lt;&gt;"Ready","",IFERROR(C49+N(D49),""))</f>
        <v/>
      </c>
      <c r="I49" s="8">
        <f>IF(G49&lt;&gt;"Ready","",IFERROR(B49*H49,""))</f>
        <v/>
      </c>
      <c r="J49" s="8">
        <f>IF(G49&lt;&gt;"Ready","",IFERROR(I49*(N(E49)/100),""))</f>
        <v/>
      </c>
      <c r="K49" s="8">
        <f>IF(G49&lt;&gt;"Ready","",IFERROR(I49*(1+N(E49)/100)/F49,""))</f>
        <v/>
      </c>
      <c r="L49" s="8">
        <f>IF(G49&lt;&gt;"Ready","",IFERROR(IF(ABS(K49-ROUND(K49,0))&lt;=MIN(8.881784197001252E-16*K49,1E-9),ROUND(K49,0),ROUNDUP(K49,0)),""))</f>
        <v/>
      </c>
      <c r="M49" s="8">
        <f>IF(G49&lt;&gt;"Ready","",IFERROR(L49*F49,""))</f>
        <v/>
      </c>
      <c r="N49" s="8">
        <f>IF(G49&lt;&gt;"Ready","",IFERROR(M49,""))</f>
        <v/>
      </c>
      <c r="O49" s="8">
        <f>IF(G49&lt;&gt;"Ready","",IFERROR(M49/2,""))</f>
        <v/>
      </c>
    </row>
    <row r="50">
      <c r="A50" s="6" t="n"/>
      <c r="B50" s="7" t="n"/>
      <c r="C50" s="7" t="n"/>
      <c r="D50" s="7" t="n"/>
      <c r="E50" s="7" t="n"/>
      <c r="F50" s="7" t="n"/>
      <c r="G50" s="8">
        <f>IF(COUNTA(A50:F50)=0,"",IF(TRIM(A50&amp;"")="","Item required",IFERROR(IF(NOT(AND(COUNT(B50:C50,F50)=3,MIN(B50:C50)&gt;=0,F50&gt;0,COUNT(D50:E50)=COUNTA(D50:E50),MIN(D50:E50)&gt;=0)),"Use nonnegative numbers; container must be positive",IF(NOT(IF(AND(B50&gt;0,C50+N(D50)&gt;0),B50*(C50+N(D50))*(1+N(E50)/100)/F50&gt;0,TRUE)),"Card requirement below numeric range; rescale",IF(B50*(C50+N(D50))*(1+N(E50)/100)/F50&gt;9007199254740991,"Card count too large; rescale units","Ready"))),"Check inputs / numeric range")))</f>
        <v/>
      </c>
      <c r="H50" s="8">
        <f>IF(G50&lt;&gt;"Ready","",IFERROR(C50+N(D50),""))</f>
        <v/>
      </c>
      <c r="I50" s="8">
        <f>IF(G50&lt;&gt;"Ready","",IFERROR(B50*H50,""))</f>
        <v/>
      </c>
      <c r="J50" s="8">
        <f>IF(G50&lt;&gt;"Ready","",IFERROR(I50*(N(E50)/100),""))</f>
        <v/>
      </c>
      <c r="K50" s="8">
        <f>IF(G50&lt;&gt;"Ready","",IFERROR(I50*(1+N(E50)/100)/F50,""))</f>
        <v/>
      </c>
      <c r="L50" s="8">
        <f>IF(G50&lt;&gt;"Ready","",IFERROR(IF(ABS(K50-ROUND(K50,0))&lt;=MIN(8.881784197001252E-16*K50,1E-9),ROUND(K50,0),ROUNDUP(K50,0)),""))</f>
        <v/>
      </c>
      <c r="M50" s="8">
        <f>IF(G50&lt;&gt;"Ready","",IFERROR(L50*F50,""))</f>
        <v/>
      </c>
      <c r="N50" s="8">
        <f>IF(G50&lt;&gt;"Ready","",IFERROR(M50,""))</f>
        <v/>
      </c>
      <c r="O50" s="8">
        <f>IF(G50&lt;&gt;"Ready","",IFERROR(M50/2,""))</f>
        <v/>
      </c>
    </row>
    <row r="51">
      <c r="A51" s="6" t="n"/>
      <c r="B51" s="7" t="n"/>
      <c r="C51" s="7" t="n"/>
      <c r="D51" s="7" t="n"/>
      <c r="E51" s="7" t="n"/>
      <c r="F51" s="7" t="n"/>
      <c r="G51" s="8">
        <f>IF(COUNTA(A51:F51)=0,"",IF(TRIM(A51&amp;"")="","Item required",IFERROR(IF(NOT(AND(COUNT(B51:C51,F51)=3,MIN(B51:C51)&gt;=0,F51&gt;0,COUNT(D51:E51)=COUNTA(D51:E51),MIN(D51:E51)&gt;=0)),"Use nonnegative numbers; container must be positive",IF(NOT(IF(AND(B51&gt;0,C51+N(D51)&gt;0),B51*(C51+N(D51))*(1+N(E51)/100)/F51&gt;0,TRUE)),"Card requirement below numeric range; rescale",IF(B51*(C51+N(D51))*(1+N(E51)/100)/F51&gt;9007199254740991,"Card count too large; rescale units","Ready"))),"Check inputs / numeric range")))</f>
        <v/>
      </c>
      <c r="H51" s="8">
        <f>IF(G51&lt;&gt;"Ready","",IFERROR(C51+N(D51),""))</f>
        <v/>
      </c>
      <c r="I51" s="8">
        <f>IF(G51&lt;&gt;"Ready","",IFERROR(B51*H51,""))</f>
        <v/>
      </c>
      <c r="J51" s="8">
        <f>IF(G51&lt;&gt;"Ready","",IFERROR(I51*(N(E51)/100),""))</f>
        <v/>
      </c>
      <c r="K51" s="8">
        <f>IF(G51&lt;&gt;"Ready","",IFERROR(I51*(1+N(E51)/100)/F51,""))</f>
        <v/>
      </c>
      <c r="L51" s="8">
        <f>IF(G51&lt;&gt;"Ready","",IFERROR(IF(ABS(K51-ROUND(K51,0))&lt;=MIN(8.881784197001252E-16*K51,1E-9),ROUND(K51,0),ROUNDUP(K51,0)),""))</f>
        <v/>
      </c>
      <c r="M51" s="8">
        <f>IF(G51&lt;&gt;"Ready","",IFERROR(L51*F51,""))</f>
        <v/>
      </c>
      <c r="N51" s="8">
        <f>IF(G51&lt;&gt;"Ready","",IFERROR(M51,""))</f>
        <v/>
      </c>
      <c r="O51" s="8">
        <f>IF(G51&lt;&gt;"Ready","",IFERROR(M51/2,""))</f>
        <v/>
      </c>
    </row>
    <row r="52">
      <c r="A52" s="6" t="n"/>
      <c r="B52" s="7" t="n"/>
      <c r="C52" s="7" t="n"/>
      <c r="D52" s="7" t="n"/>
      <c r="E52" s="7" t="n"/>
      <c r="F52" s="7" t="n"/>
      <c r="G52" s="8">
        <f>IF(COUNTA(A52:F52)=0,"",IF(TRIM(A52&amp;"")="","Item required",IFERROR(IF(NOT(AND(COUNT(B52:C52,F52)=3,MIN(B52:C52)&gt;=0,F52&gt;0,COUNT(D52:E52)=COUNTA(D52:E52),MIN(D52:E52)&gt;=0)),"Use nonnegative numbers; container must be positive",IF(NOT(IF(AND(B52&gt;0,C52+N(D52)&gt;0),B52*(C52+N(D52))*(1+N(E52)/100)/F52&gt;0,TRUE)),"Card requirement below numeric range; rescale",IF(B52*(C52+N(D52))*(1+N(E52)/100)/F52&gt;9007199254740991,"Card count too large; rescale units","Ready"))),"Check inputs / numeric range")))</f>
        <v/>
      </c>
      <c r="H52" s="8">
        <f>IF(G52&lt;&gt;"Ready","",IFERROR(C52+N(D52),""))</f>
        <v/>
      </c>
      <c r="I52" s="8">
        <f>IF(G52&lt;&gt;"Ready","",IFERROR(B52*H52,""))</f>
        <v/>
      </c>
      <c r="J52" s="8">
        <f>IF(G52&lt;&gt;"Ready","",IFERROR(I52*(N(E52)/100),""))</f>
        <v/>
      </c>
      <c r="K52" s="8">
        <f>IF(G52&lt;&gt;"Ready","",IFERROR(I52*(1+N(E52)/100)/F52,""))</f>
        <v/>
      </c>
      <c r="L52" s="8">
        <f>IF(G52&lt;&gt;"Ready","",IFERROR(IF(ABS(K52-ROUND(K52,0))&lt;=MIN(8.881784197001252E-16*K52,1E-9),ROUND(K52,0),ROUNDUP(K52,0)),""))</f>
        <v/>
      </c>
      <c r="M52" s="8">
        <f>IF(G52&lt;&gt;"Ready","",IFERROR(L52*F52,""))</f>
        <v/>
      </c>
      <c r="N52" s="8">
        <f>IF(G52&lt;&gt;"Ready","",IFERROR(M52,""))</f>
        <v/>
      </c>
      <c r="O52" s="8">
        <f>IF(G52&lt;&gt;"Ready","",IFERROR(M52/2,""))</f>
        <v/>
      </c>
    </row>
    <row r="53">
      <c r="A53" s="6" t="n"/>
      <c r="B53" s="7" t="n"/>
      <c r="C53" s="7" t="n"/>
      <c r="D53" s="7" t="n"/>
      <c r="E53" s="7" t="n"/>
      <c r="F53" s="7" t="n"/>
      <c r="G53" s="8">
        <f>IF(COUNTA(A53:F53)=0,"",IF(TRIM(A53&amp;"")="","Item required",IFERROR(IF(NOT(AND(COUNT(B53:C53,F53)=3,MIN(B53:C53)&gt;=0,F53&gt;0,COUNT(D53:E53)=COUNTA(D53:E53),MIN(D53:E53)&gt;=0)),"Use nonnegative numbers; container must be positive",IF(NOT(IF(AND(B53&gt;0,C53+N(D53)&gt;0),B53*(C53+N(D53))*(1+N(E53)/100)/F53&gt;0,TRUE)),"Card requirement below numeric range; rescale",IF(B53*(C53+N(D53))*(1+N(E53)/100)/F53&gt;9007199254740991,"Card count too large; rescale units","Ready"))),"Check inputs / numeric range")))</f>
        <v/>
      </c>
      <c r="H53" s="8">
        <f>IF(G53&lt;&gt;"Ready","",IFERROR(C53+N(D53),""))</f>
        <v/>
      </c>
      <c r="I53" s="8">
        <f>IF(G53&lt;&gt;"Ready","",IFERROR(B53*H53,""))</f>
        <v/>
      </c>
      <c r="J53" s="8">
        <f>IF(G53&lt;&gt;"Ready","",IFERROR(I53*(N(E53)/100),""))</f>
        <v/>
      </c>
      <c r="K53" s="8">
        <f>IF(G53&lt;&gt;"Ready","",IFERROR(I53*(1+N(E53)/100)/F53,""))</f>
        <v/>
      </c>
      <c r="L53" s="8">
        <f>IF(G53&lt;&gt;"Ready","",IFERROR(IF(ABS(K53-ROUND(K53,0))&lt;=MIN(8.881784197001252E-16*K53,1E-9),ROUND(K53,0),ROUNDUP(K53,0)),""))</f>
        <v/>
      </c>
      <c r="M53" s="8">
        <f>IF(G53&lt;&gt;"Ready","",IFERROR(L53*F53,""))</f>
        <v/>
      </c>
      <c r="N53" s="8">
        <f>IF(G53&lt;&gt;"Ready","",IFERROR(M53,""))</f>
        <v/>
      </c>
      <c r="O53" s="8">
        <f>IF(G53&lt;&gt;"Ready","",IFERROR(M53/2,""))</f>
        <v/>
      </c>
    </row>
    <row r="54">
      <c r="A54" s="6" t="n"/>
      <c r="B54" s="7" t="n"/>
      <c r="C54" s="7" t="n"/>
      <c r="D54" s="7" t="n"/>
      <c r="E54" s="7" t="n"/>
      <c r="F54" s="7" t="n"/>
      <c r="G54" s="8">
        <f>IF(COUNTA(A54:F54)=0,"",IF(TRIM(A54&amp;"")="","Item required",IFERROR(IF(NOT(AND(COUNT(B54:C54,F54)=3,MIN(B54:C54)&gt;=0,F54&gt;0,COUNT(D54:E54)=COUNTA(D54:E54),MIN(D54:E54)&gt;=0)),"Use nonnegative numbers; container must be positive",IF(NOT(IF(AND(B54&gt;0,C54+N(D54)&gt;0),B54*(C54+N(D54))*(1+N(E54)/100)/F54&gt;0,TRUE)),"Card requirement below numeric range; rescale",IF(B54*(C54+N(D54))*(1+N(E54)/100)/F54&gt;9007199254740991,"Card count too large; rescale units","Ready"))),"Check inputs / numeric range")))</f>
        <v/>
      </c>
      <c r="H54" s="8">
        <f>IF(G54&lt;&gt;"Ready","",IFERROR(C54+N(D54),""))</f>
        <v/>
      </c>
      <c r="I54" s="8">
        <f>IF(G54&lt;&gt;"Ready","",IFERROR(B54*H54,""))</f>
        <v/>
      </c>
      <c r="J54" s="8">
        <f>IF(G54&lt;&gt;"Ready","",IFERROR(I54*(N(E54)/100),""))</f>
        <v/>
      </c>
      <c r="K54" s="8">
        <f>IF(G54&lt;&gt;"Ready","",IFERROR(I54*(1+N(E54)/100)/F54,""))</f>
        <v/>
      </c>
      <c r="L54" s="8">
        <f>IF(G54&lt;&gt;"Ready","",IFERROR(IF(ABS(K54-ROUND(K54,0))&lt;=MIN(8.881784197001252E-16*K54,1E-9),ROUND(K54,0),ROUNDUP(K54,0)),""))</f>
        <v/>
      </c>
      <c r="M54" s="8">
        <f>IF(G54&lt;&gt;"Ready","",IFERROR(L54*F54,""))</f>
        <v/>
      </c>
      <c r="N54" s="8">
        <f>IF(G54&lt;&gt;"Ready","",IFERROR(M54,""))</f>
        <v/>
      </c>
      <c r="O54" s="8">
        <f>IF(G54&lt;&gt;"Ready","",IFERROR(M54/2,""))</f>
        <v/>
      </c>
    </row>
    <row r="55">
      <c r="A55" s="6" t="n"/>
      <c r="B55" s="7" t="n"/>
      <c r="C55" s="7" t="n"/>
      <c r="D55" s="7" t="n"/>
      <c r="E55" s="7" t="n"/>
      <c r="F55" s="7" t="n"/>
      <c r="G55" s="8">
        <f>IF(COUNTA(A55:F55)=0,"",IF(TRIM(A55&amp;"")="","Item required",IFERROR(IF(NOT(AND(COUNT(B55:C55,F55)=3,MIN(B55:C55)&gt;=0,F55&gt;0,COUNT(D55:E55)=COUNTA(D55:E55),MIN(D55:E55)&gt;=0)),"Use nonnegative numbers; container must be positive",IF(NOT(IF(AND(B55&gt;0,C55+N(D55)&gt;0),B55*(C55+N(D55))*(1+N(E55)/100)/F55&gt;0,TRUE)),"Card requirement below numeric range; rescale",IF(B55*(C55+N(D55))*(1+N(E55)/100)/F55&gt;9007199254740991,"Card count too large; rescale units","Ready"))),"Check inputs / numeric range")))</f>
        <v/>
      </c>
      <c r="H55" s="8">
        <f>IF(G55&lt;&gt;"Ready","",IFERROR(C55+N(D55),""))</f>
        <v/>
      </c>
      <c r="I55" s="8">
        <f>IF(G55&lt;&gt;"Ready","",IFERROR(B55*H55,""))</f>
        <v/>
      </c>
      <c r="J55" s="8">
        <f>IF(G55&lt;&gt;"Ready","",IFERROR(I55*(N(E55)/100),""))</f>
        <v/>
      </c>
      <c r="K55" s="8">
        <f>IF(G55&lt;&gt;"Ready","",IFERROR(I55*(1+N(E55)/100)/F55,""))</f>
        <v/>
      </c>
      <c r="L55" s="8">
        <f>IF(G55&lt;&gt;"Ready","",IFERROR(IF(ABS(K55-ROUND(K55,0))&lt;=MIN(8.881784197001252E-16*K55,1E-9),ROUND(K55,0),ROUNDUP(K55,0)),""))</f>
        <v/>
      </c>
      <c r="M55" s="8">
        <f>IF(G55&lt;&gt;"Ready","",IFERROR(L55*F55,""))</f>
        <v/>
      </c>
      <c r="N55" s="8">
        <f>IF(G55&lt;&gt;"Ready","",IFERROR(M55,""))</f>
        <v/>
      </c>
      <c r="O55" s="8">
        <f>IF(G55&lt;&gt;"Ready","",IFERROR(M55/2,""))</f>
        <v/>
      </c>
    </row>
    <row r="56">
      <c r="A56" s="6" t="n"/>
      <c r="B56" s="7" t="n"/>
      <c r="C56" s="7" t="n"/>
      <c r="D56" s="7" t="n"/>
      <c r="E56" s="7" t="n"/>
      <c r="F56" s="7" t="n"/>
      <c r="G56" s="8">
        <f>IF(COUNTA(A56:F56)=0,"",IF(TRIM(A56&amp;"")="","Item required",IFERROR(IF(NOT(AND(COUNT(B56:C56,F56)=3,MIN(B56:C56)&gt;=0,F56&gt;0,COUNT(D56:E56)=COUNTA(D56:E56),MIN(D56:E56)&gt;=0)),"Use nonnegative numbers; container must be positive",IF(NOT(IF(AND(B56&gt;0,C56+N(D56)&gt;0),B56*(C56+N(D56))*(1+N(E56)/100)/F56&gt;0,TRUE)),"Card requirement below numeric range; rescale",IF(B56*(C56+N(D56))*(1+N(E56)/100)/F56&gt;9007199254740991,"Card count too large; rescale units","Ready"))),"Check inputs / numeric range")))</f>
        <v/>
      </c>
      <c r="H56" s="8">
        <f>IF(G56&lt;&gt;"Ready","",IFERROR(C56+N(D56),""))</f>
        <v/>
      </c>
      <c r="I56" s="8">
        <f>IF(G56&lt;&gt;"Ready","",IFERROR(B56*H56,""))</f>
        <v/>
      </c>
      <c r="J56" s="8">
        <f>IF(G56&lt;&gt;"Ready","",IFERROR(I56*(N(E56)/100),""))</f>
        <v/>
      </c>
      <c r="K56" s="8">
        <f>IF(G56&lt;&gt;"Ready","",IFERROR(I56*(1+N(E56)/100)/F56,""))</f>
        <v/>
      </c>
      <c r="L56" s="8">
        <f>IF(G56&lt;&gt;"Ready","",IFERROR(IF(ABS(K56-ROUND(K56,0))&lt;=MIN(8.881784197001252E-16*K56,1E-9),ROUND(K56,0),ROUNDUP(K56,0)),""))</f>
        <v/>
      </c>
      <c r="M56" s="8">
        <f>IF(G56&lt;&gt;"Ready","",IFERROR(L56*F56,""))</f>
        <v/>
      </c>
      <c r="N56" s="8">
        <f>IF(G56&lt;&gt;"Ready","",IFERROR(M56,""))</f>
        <v/>
      </c>
      <c r="O56" s="8">
        <f>IF(G56&lt;&gt;"Ready","",IFERROR(M56/2,""))</f>
        <v/>
      </c>
    </row>
    <row r="57">
      <c r="A57" s="6" t="n"/>
      <c r="B57" s="7" t="n"/>
      <c r="C57" s="7" t="n"/>
      <c r="D57" s="7" t="n"/>
      <c r="E57" s="7" t="n"/>
      <c r="F57" s="7" t="n"/>
      <c r="G57" s="8">
        <f>IF(COUNTA(A57:F57)=0,"",IF(TRIM(A57&amp;"")="","Item required",IFERROR(IF(NOT(AND(COUNT(B57:C57,F57)=3,MIN(B57:C57)&gt;=0,F57&gt;0,COUNT(D57:E57)=COUNTA(D57:E57),MIN(D57:E57)&gt;=0)),"Use nonnegative numbers; container must be positive",IF(NOT(IF(AND(B57&gt;0,C57+N(D57)&gt;0),B57*(C57+N(D57))*(1+N(E57)/100)/F57&gt;0,TRUE)),"Card requirement below numeric range; rescale",IF(B57*(C57+N(D57))*(1+N(E57)/100)/F57&gt;9007199254740991,"Card count too large; rescale units","Ready"))),"Check inputs / numeric range")))</f>
        <v/>
      </c>
      <c r="H57" s="8">
        <f>IF(G57&lt;&gt;"Ready","",IFERROR(C57+N(D57),""))</f>
        <v/>
      </c>
      <c r="I57" s="8">
        <f>IF(G57&lt;&gt;"Ready","",IFERROR(B57*H57,""))</f>
        <v/>
      </c>
      <c r="J57" s="8">
        <f>IF(G57&lt;&gt;"Ready","",IFERROR(I57*(N(E57)/100),""))</f>
        <v/>
      </c>
      <c r="K57" s="8">
        <f>IF(G57&lt;&gt;"Ready","",IFERROR(I57*(1+N(E57)/100)/F57,""))</f>
        <v/>
      </c>
      <c r="L57" s="8">
        <f>IF(G57&lt;&gt;"Ready","",IFERROR(IF(ABS(K57-ROUND(K57,0))&lt;=MIN(8.881784197001252E-16*K57,1E-9),ROUND(K57,0),ROUNDUP(K57,0)),""))</f>
        <v/>
      </c>
      <c r="M57" s="8">
        <f>IF(G57&lt;&gt;"Ready","",IFERROR(L57*F57,""))</f>
        <v/>
      </c>
      <c r="N57" s="8">
        <f>IF(G57&lt;&gt;"Ready","",IFERROR(M57,""))</f>
        <v/>
      </c>
      <c r="O57" s="8">
        <f>IF(G57&lt;&gt;"Ready","",IFERROR(M57/2,""))</f>
        <v/>
      </c>
    </row>
    <row r="58">
      <c r="A58" s="6" t="n"/>
      <c r="B58" s="7" t="n"/>
      <c r="C58" s="7" t="n"/>
      <c r="D58" s="7" t="n"/>
      <c r="E58" s="7" t="n"/>
      <c r="F58" s="7" t="n"/>
      <c r="G58" s="8">
        <f>IF(COUNTA(A58:F58)=0,"",IF(TRIM(A58&amp;"")="","Item required",IFERROR(IF(NOT(AND(COUNT(B58:C58,F58)=3,MIN(B58:C58)&gt;=0,F58&gt;0,COUNT(D58:E58)=COUNTA(D58:E58),MIN(D58:E58)&gt;=0)),"Use nonnegative numbers; container must be positive",IF(NOT(IF(AND(B58&gt;0,C58+N(D58)&gt;0),B58*(C58+N(D58))*(1+N(E58)/100)/F58&gt;0,TRUE)),"Card requirement below numeric range; rescale",IF(B58*(C58+N(D58))*(1+N(E58)/100)/F58&gt;9007199254740991,"Card count too large; rescale units","Ready"))),"Check inputs / numeric range")))</f>
        <v/>
      </c>
      <c r="H58" s="8">
        <f>IF(G58&lt;&gt;"Ready","",IFERROR(C58+N(D58),""))</f>
        <v/>
      </c>
      <c r="I58" s="8">
        <f>IF(G58&lt;&gt;"Ready","",IFERROR(B58*H58,""))</f>
        <v/>
      </c>
      <c r="J58" s="8">
        <f>IF(G58&lt;&gt;"Ready","",IFERROR(I58*(N(E58)/100),""))</f>
        <v/>
      </c>
      <c r="K58" s="8">
        <f>IF(G58&lt;&gt;"Ready","",IFERROR(I58*(1+N(E58)/100)/F58,""))</f>
        <v/>
      </c>
      <c r="L58" s="8">
        <f>IF(G58&lt;&gt;"Ready","",IFERROR(IF(ABS(K58-ROUND(K58,0))&lt;=MIN(8.881784197001252E-16*K58,1E-9),ROUND(K58,0),ROUNDUP(K58,0)),""))</f>
        <v/>
      </c>
      <c r="M58" s="8">
        <f>IF(G58&lt;&gt;"Ready","",IFERROR(L58*F58,""))</f>
        <v/>
      </c>
      <c r="N58" s="8">
        <f>IF(G58&lt;&gt;"Ready","",IFERROR(M58,""))</f>
        <v/>
      </c>
      <c r="O58" s="8">
        <f>IF(G58&lt;&gt;"Ready","",IFERROR(M58/2,""))</f>
        <v/>
      </c>
    </row>
    <row r="59">
      <c r="A59" s="6" t="n"/>
      <c r="B59" s="7" t="n"/>
      <c r="C59" s="7" t="n"/>
      <c r="D59" s="7" t="n"/>
      <c r="E59" s="7" t="n"/>
      <c r="F59" s="7" t="n"/>
      <c r="G59" s="8">
        <f>IF(COUNTA(A59:F59)=0,"",IF(TRIM(A59&amp;"")="","Item required",IFERROR(IF(NOT(AND(COUNT(B59:C59,F59)=3,MIN(B59:C59)&gt;=0,F59&gt;0,COUNT(D59:E59)=COUNTA(D59:E59),MIN(D59:E59)&gt;=0)),"Use nonnegative numbers; container must be positive",IF(NOT(IF(AND(B59&gt;0,C59+N(D59)&gt;0),B59*(C59+N(D59))*(1+N(E59)/100)/F59&gt;0,TRUE)),"Card requirement below numeric range; rescale",IF(B59*(C59+N(D59))*(1+N(E59)/100)/F59&gt;9007199254740991,"Card count too large; rescale units","Ready"))),"Check inputs / numeric range")))</f>
        <v/>
      </c>
      <c r="H59" s="8">
        <f>IF(G59&lt;&gt;"Ready","",IFERROR(C59+N(D59),""))</f>
        <v/>
      </c>
      <c r="I59" s="8">
        <f>IF(G59&lt;&gt;"Ready","",IFERROR(B59*H59,""))</f>
        <v/>
      </c>
      <c r="J59" s="8">
        <f>IF(G59&lt;&gt;"Ready","",IFERROR(I59*(N(E59)/100),""))</f>
        <v/>
      </c>
      <c r="K59" s="8">
        <f>IF(G59&lt;&gt;"Ready","",IFERROR(I59*(1+N(E59)/100)/F59,""))</f>
        <v/>
      </c>
      <c r="L59" s="8">
        <f>IF(G59&lt;&gt;"Ready","",IFERROR(IF(ABS(K59-ROUND(K59,0))&lt;=MIN(8.881784197001252E-16*K59,1E-9),ROUND(K59,0),ROUNDUP(K59,0)),""))</f>
        <v/>
      </c>
      <c r="M59" s="8">
        <f>IF(G59&lt;&gt;"Ready","",IFERROR(L59*F59,""))</f>
        <v/>
      </c>
      <c r="N59" s="8">
        <f>IF(G59&lt;&gt;"Ready","",IFERROR(M59,""))</f>
        <v/>
      </c>
      <c r="O59" s="8">
        <f>IF(G59&lt;&gt;"Ready","",IFERROR(M59/2,""))</f>
        <v/>
      </c>
    </row>
    <row r="60">
      <c r="A60" s="6" t="n"/>
      <c r="B60" s="7" t="n"/>
      <c r="C60" s="7" t="n"/>
      <c r="D60" s="7" t="n"/>
      <c r="E60" s="7" t="n"/>
      <c r="F60" s="7" t="n"/>
      <c r="G60" s="8">
        <f>IF(COUNTA(A60:F60)=0,"",IF(TRIM(A60&amp;"")="","Item required",IFERROR(IF(NOT(AND(COUNT(B60:C60,F60)=3,MIN(B60:C60)&gt;=0,F60&gt;0,COUNT(D60:E60)=COUNTA(D60:E60),MIN(D60:E60)&gt;=0)),"Use nonnegative numbers; container must be positive",IF(NOT(IF(AND(B60&gt;0,C60+N(D60)&gt;0),B60*(C60+N(D60))*(1+N(E60)/100)/F60&gt;0,TRUE)),"Card requirement below numeric range; rescale",IF(B60*(C60+N(D60))*(1+N(E60)/100)/F60&gt;9007199254740991,"Card count too large; rescale units","Ready"))),"Check inputs / numeric range")))</f>
        <v/>
      </c>
      <c r="H60" s="8">
        <f>IF(G60&lt;&gt;"Ready","",IFERROR(C60+N(D60),""))</f>
        <v/>
      </c>
      <c r="I60" s="8">
        <f>IF(G60&lt;&gt;"Ready","",IFERROR(B60*H60,""))</f>
        <v/>
      </c>
      <c r="J60" s="8">
        <f>IF(G60&lt;&gt;"Ready","",IFERROR(I60*(N(E60)/100),""))</f>
        <v/>
      </c>
      <c r="K60" s="8">
        <f>IF(G60&lt;&gt;"Ready","",IFERROR(I60*(1+N(E60)/100)/F60,""))</f>
        <v/>
      </c>
      <c r="L60" s="8">
        <f>IF(G60&lt;&gt;"Ready","",IFERROR(IF(ABS(K60-ROUND(K60,0))&lt;=MIN(8.881784197001252E-16*K60,1E-9),ROUND(K60,0),ROUNDUP(K60,0)),""))</f>
        <v/>
      </c>
      <c r="M60" s="8">
        <f>IF(G60&lt;&gt;"Ready","",IFERROR(L60*F60,""))</f>
        <v/>
      </c>
      <c r="N60" s="8">
        <f>IF(G60&lt;&gt;"Ready","",IFERROR(M60,""))</f>
        <v/>
      </c>
      <c r="O60" s="8">
        <f>IF(G60&lt;&gt;"Ready","",IFERROR(M60/2,""))</f>
        <v/>
      </c>
    </row>
    <row r="61">
      <c r="A61" s="6" t="n"/>
      <c r="B61" s="7" t="n"/>
      <c r="C61" s="7" t="n"/>
      <c r="D61" s="7" t="n"/>
      <c r="E61" s="7" t="n"/>
      <c r="F61" s="7" t="n"/>
      <c r="G61" s="8">
        <f>IF(COUNTA(A61:F61)=0,"",IF(TRIM(A61&amp;"")="","Item required",IFERROR(IF(NOT(AND(COUNT(B61:C61,F61)=3,MIN(B61:C61)&gt;=0,F61&gt;0,COUNT(D61:E61)=COUNTA(D61:E61),MIN(D61:E61)&gt;=0)),"Use nonnegative numbers; container must be positive",IF(NOT(IF(AND(B61&gt;0,C61+N(D61)&gt;0),B61*(C61+N(D61))*(1+N(E61)/100)/F61&gt;0,TRUE)),"Card requirement below numeric range; rescale",IF(B61*(C61+N(D61))*(1+N(E61)/100)/F61&gt;9007199254740991,"Card count too large; rescale units","Ready"))),"Check inputs / numeric range")))</f>
        <v/>
      </c>
      <c r="H61" s="8">
        <f>IF(G61&lt;&gt;"Ready","",IFERROR(C61+N(D61),""))</f>
        <v/>
      </c>
      <c r="I61" s="8">
        <f>IF(G61&lt;&gt;"Ready","",IFERROR(B61*H61,""))</f>
        <v/>
      </c>
      <c r="J61" s="8">
        <f>IF(G61&lt;&gt;"Ready","",IFERROR(I61*(N(E61)/100),""))</f>
        <v/>
      </c>
      <c r="K61" s="8">
        <f>IF(G61&lt;&gt;"Ready","",IFERROR(I61*(1+N(E61)/100)/F61,""))</f>
        <v/>
      </c>
      <c r="L61" s="8">
        <f>IF(G61&lt;&gt;"Ready","",IFERROR(IF(ABS(K61-ROUND(K61,0))&lt;=MIN(8.881784197001252E-16*K61,1E-9),ROUND(K61,0),ROUNDUP(K61,0)),""))</f>
        <v/>
      </c>
      <c r="M61" s="8">
        <f>IF(G61&lt;&gt;"Ready","",IFERROR(L61*F61,""))</f>
        <v/>
      </c>
      <c r="N61" s="8">
        <f>IF(G61&lt;&gt;"Ready","",IFERROR(M61,""))</f>
        <v/>
      </c>
      <c r="O61" s="8">
        <f>IF(G61&lt;&gt;"Ready","",IFERROR(M61/2,""))</f>
        <v/>
      </c>
    </row>
    <row r="62">
      <c r="A62" s="6" t="n"/>
      <c r="B62" s="7" t="n"/>
      <c r="C62" s="7" t="n"/>
      <c r="D62" s="7" t="n"/>
      <c r="E62" s="7" t="n"/>
      <c r="F62" s="7" t="n"/>
      <c r="G62" s="8">
        <f>IF(COUNTA(A62:F62)=0,"",IF(TRIM(A62&amp;"")="","Item required",IFERROR(IF(NOT(AND(COUNT(B62:C62,F62)=3,MIN(B62:C62)&gt;=0,F62&gt;0,COUNT(D62:E62)=COUNTA(D62:E62),MIN(D62:E62)&gt;=0)),"Use nonnegative numbers; container must be positive",IF(NOT(IF(AND(B62&gt;0,C62+N(D62)&gt;0),B62*(C62+N(D62))*(1+N(E62)/100)/F62&gt;0,TRUE)),"Card requirement below numeric range; rescale",IF(B62*(C62+N(D62))*(1+N(E62)/100)/F62&gt;9007199254740991,"Card count too large; rescale units","Ready"))),"Check inputs / numeric range")))</f>
        <v/>
      </c>
      <c r="H62" s="8">
        <f>IF(G62&lt;&gt;"Ready","",IFERROR(C62+N(D62),""))</f>
        <v/>
      </c>
      <c r="I62" s="8">
        <f>IF(G62&lt;&gt;"Ready","",IFERROR(B62*H62,""))</f>
        <v/>
      </c>
      <c r="J62" s="8">
        <f>IF(G62&lt;&gt;"Ready","",IFERROR(I62*(N(E62)/100),""))</f>
        <v/>
      </c>
      <c r="K62" s="8">
        <f>IF(G62&lt;&gt;"Ready","",IFERROR(I62*(1+N(E62)/100)/F62,""))</f>
        <v/>
      </c>
      <c r="L62" s="8">
        <f>IF(G62&lt;&gt;"Ready","",IFERROR(IF(ABS(K62-ROUND(K62,0))&lt;=MIN(8.881784197001252E-16*K62,1E-9),ROUND(K62,0),ROUNDUP(K62,0)),""))</f>
        <v/>
      </c>
      <c r="M62" s="8">
        <f>IF(G62&lt;&gt;"Ready","",IFERROR(L62*F62,""))</f>
        <v/>
      </c>
      <c r="N62" s="8">
        <f>IF(G62&lt;&gt;"Ready","",IFERROR(M62,""))</f>
        <v/>
      </c>
      <c r="O62" s="8">
        <f>IF(G62&lt;&gt;"Ready","",IFERROR(M62/2,""))</f>
        <v/>
      </c>
    </row>
    <row r="63">
      <c r="A63" s="6" t="n"/>
      <c r="B63" s="7" t="n"/>
      <c r="C63" s="7" t="n"/>
      <c r="D63" s="7" t="n"/>
      <c r="E63" s="7" t="n"/>
      <c r="F63" s="7" t="n"/>
      <c r="G63" s="8">
        <f>IF(COUNTA(A63:F63)=0,"",IF(TRIM(A63&amp;"")="","Item required",IFERROR(IF(NOT(AND(COUNT(B63:C63,F63)=3,MIN(B63:C63)&gt;=0,F63&gt;0,COUNT(D63:E63)=COUNTA(D63:E63),MIN(D63:E63)&gt;=0)),"Use nonnegative numbers; container must be positive",IF(NOT(IF(AND(B63&gt;0,C63+N(D63)&gt;0),B63*(C63+N(D63))*(1+N(E63)/100)/F63&gt;0,TRUE)),"Card requirement below numeric range; rescale",IF(B63*(C63+N(D63))*(1+N(E63)/100)/F63&gt;9007199254740991,"Card count too large; rescale units","Ready"))),"Check inputs / numeric range")))</f>
        <v/>
      </c>
      <c r="H63" s="8">
        <f>IF(G63&lt;&gt;"Ready","",IFERROR(C63+N(D63),""))</f>
        <v/>
      </c>
      <c r="I63" s="8">
        <f>IF(G63&lt;&gt;"Ready","",IFERROR(B63*H63,""))</f>
        <v/>
      </c>
      <c r="J63" s="8">
        <f>IF(G63&lt;&gt;"Ready","",IFERROR(I63*(N(E63)/100),""))</f>
        <v/>
      </c>
      <c r="K63" s="8">
        <f>IF(G63&lt;&gt;"Ready","",IFERROR(I63*(1+N(E63)/100)/F63,""))</f>
        <v/>
      </c>
      <c r="L63" s="8">
        <f>IF(G63&lt;&gt;"Ready","",IFERROR(IF(ABS(K63-ROUND(K63,0))&lt;=MIN(8.881784197001252E-16*K63,1E-9),ROUND(K63,0),ROUNDUP(K63,0)),""))</f>
        <v/>
      </c>
      <c r="M63" s="8">
        <f>IF(G63&lt;&gt;"Ready","",IFERROR(L63*F63,""))</f>
        <v/>
      </c>
      <c r="N63" s="8">
        <f>IF(G63&lt;&gt;"Ready","",IFERROR(M63,""))</f>
        <v/>
      </c>
      <c r="O63" s="8">
        <f>IF(G63&lt;&gt;"Ready","",IFERROR(M63/2,""))</f>
        <v/>
      </c>
    </row>
    <row r="64">
      <c r="A64" s="6" t="n"/>
      <c r="B64" s="7" t="n"/>
      <c r="C64" s="7" t="n"/>
      <c r="D64" s="7" t="n"/>
      <c r="E64" s="7" t="n"/>
      <c r="F64" s="7" t="n"/>
      <c r="G64" s="8">
        <f>IF(COUNTA(A64:F64)=0,"",IF(TRIM(A64&amp;"")="","Item required",IFERROR(IF(NOT(AND(COUNT(B64:C64,F64)=3,MIN(B64:C64)&gt;=0,F64&gt;0,COUNT(D64:E64)=COUNTA(D64:E64),MIN(D64:E64)&gt;=0)),"Use nonnegative numbers; container must be positive",IF(NOT(IF(AND(B64&gt;0,C64+N(D64)&gt;0),B64*(C64+N(D64))*(1+N(E64)/100)/F64&gt;0,TRUE)),"Card requirement below numeric range; rescale",IF(B64*(C64+N(D64))*(1+N(E64)/100)/F64&gt;9007199254740991,"Card count too large; rescale units","Ready"))),"Check inputs / numeric range")))</f>
        <v/>
      </c>
      <c r="H64" s="8">
        <f>IF(G64&lt;&gt;"Ready","",IFERROR(C64+N(D64),""))</f>
        <v/>
      </c>
      <c r="I64" s="8">
        <f>IF(G64&lt;&gt;"Ready","",IFERROR(B64*H64,""))</f>
        <v/>
      </c>
      <c r="J64" s="8">
        <f>IF(G64&lt;&gt;"Ready","",IFERROR(I64*(N(E64)/100),""))</f>
        <v/>
      </c>
      <c r="K64" s="8">
        <f>IF(G64&lt;&gt;"Ready","",IFERROR(I64*(1+N(E64)/100)/F64,""))</f>
        <v/>
      </c>
      <c r="L64" s="8">
        <f>IF(G64&lt;&gt;"Ready","",IFERROR(IF(ABS(K64-ROUND(K64,0))&lt;=MIN(8.881784197001252E-16*K64,1E-9),ROUND(K64,0),ROUNDUP(K64,0)),""))</f>
        <v/>
      </c>
      <c r="M64" s="8">
        <f>IF(G64&lt;&gt;"Ready","",IFERROR(L64*F64,""))</f>
        <v/>
      </c>
      <c r="N64" s="8">
        <f>IF(G64&lt;&gt;"Ready","",IFERROR(M64,""))</f>
        <v/>
      </c>
      <c r="O64" s="8">
        <f>IF(G64&lt;&gt;"Ready","",IFERROR(M64/2,""))</f>
        <v/>
      </c>
    </row>
    <row r="65">
      <c r="A65" s="6" t="n"/>
      <c r="B65" s="7" t="n"/>
      <c r="C65" s="7" t="n"/>
      <c r="D65" s="7" t="n"/>
      <c r="E65" s="7" t="n"/>
      <c r="F65" s="7" t="n"/>
      <c r="G65" s="8">
        <f>IF(COUNTA(A65:F65)=0,"",IF(TRIM(A65&amp;"")="","Item required",IFERROR(IF(NOT(AND(COUNT(B65:C65,F65)=3,MIN(B65:C65)&gt;=0,F65&gt;0,COUNT(D65:E65)=COUNTA(D65:E65),MIN(D65:E65)&gt;=0)),"Use nonnegative numbers; container must be positive",IF(NOT(IF(AND(B65&gt;0,C65+N(D65)&gt;0),B65*(C65+N(D65))*(1+N(E65)/100)/F65&gt;0,TRUE)),"Card requirement below numeric range; rescale",IF(B65*(C65+N(D65))*(1+N(E65)/100)/F65&gt;9007199254740991,"Card count too large; rescale units","Ready"))),"Check inputs / numeric range")))</f>
        <v/>
      </c>
      <c r="H65" s="8">
        <f>IF(G65&lt;&gt;"Ready","",IFERROR(C65+N(D65),""))</f>
        <v/>
      </c>
      <c r="I65" s="8">
        <f>IF(G65&lt;&gt;"Ready","",IFERROR(B65*H65,""))</f>
        <v/>
      </c>
      <c r="J65" s="8">
        <f>IF(G65&lt;&gt;"Ready","",IFERROR(I65*(N(E65)/100),""))</f>
        <v/>
      </c>
      <c r="K65" s="8">
        <f>IF(G65&lt;&gt;"Ready","",IFERROR(I65*(1+N(E65)/100)/F65,""))</f>
        <v/>
      </c>
      <c r="L65" s="8">
        <f>IF(G65&lt;&gt;"Ready","",IFERROR(IF(ABS(K65-ROUND(K65,0))&lt;=MIN(8.881784197001252E-16*K65,1E-9),ROUND(K65,0),ROUNDUP(K65,0)),""))</f>
        <v/>
      </c>
      <c r="M65" s="8">
        <f>IF(G65&lt;&gt;"Ready","",IFERROR(L65*F65,""))</f>
        <v/>
      </c>
      <c r="N65" s="8">
        <f>IF(G65&lt;&gt;"Ready","",IFERROR(M65,""))</f>
        <v/>
      </c>
      <c r="O65" s="8">
        <f>IF(G65&lt;&gt;"Ready","",IFERROR(M65/2,""))</f>
        <v/>
      </c>
    </row>
    <row r="66">
      <c r="A66" s="6" t="n"/>
      <c r="B66" s="7" t="n"/>
      <c r="C66" s="7" t="n"/>
      <c r="D66" s="7" t="n"/>
      <c r="E66" s="7" t="n"/>
      <c r="F66" s="7" t="n"/>
      <c r="G66" s="8">
        <f>IF(COUNTA(A66:F66)=0,"",IF(TRIM(A66&amp;"")="","Item required",IFERROR(IF(NOT(AND(COUNT(B66:C66,F66)=3,MIN(B66:C66)&gt;=0,F66&gt;0,COUNT(D66:E66)=COUNTA(D66:E66),MIN(D66:E66)&gt;=0)),"Use nonnegative numbers; container must be positive",IF(NOT(IF(AND(B66&gt;0,C66+N(D66)&gt;0),B66*(C66+N(D66))*(1+N(E66)/100)/F66&gt;0,TRUE)),"Card requirement below numeric range; rescale",IF(B66*(C66+N(D66))*(1+N(E66)/100)/F66&gt;9007199254740991,"Card count too large; rescale units","Ready"))),"Check inputs / numeric range")))</f>
        <v/>
      </c>
      <c r="H66" s="8">
        <f>IF(G66&lt;&gt;"Ready","",IFERROR(C66+N(D66),""))</f>
        <v/>
      </c>
      <c r="I66" s="8">
        <f>IF(G66&lt;&gt;"Ready","",IFERROR(B66*H66,""))</f>
        <v/>
      </c>
      <c r="J66" s="8">
        <f>IF(G66&lt;&gt;"Ready","",IFERROR(I66*(N(E66)/100),""))</f>
        <v/>
      </c>
      <c r="K66" s="8">
        <f>IF(G66&lt;&gt;"Ready","",IFERROR(I66*(1+N(E66)/100)/F66,""))</f>
        <v/>
      </c>
      <c r="L66" s="8">
        <f>IF(G66&lt;&gt;"Ready","",IFERROR(IF(ABS(K66-ROUND(K66,0))&lt;=MIN(8.881784197001252E-16*K66,1E-9),ROUND(K66,0),ROUNDUP(K66,0)),""))</f>
        <v/>
      </c>
      <c r="M66" s="8">
        <f>IF(G66&lt;&gt;"Ready","",IFERROR(L66*F66,""))</f>
        <v/>
      </c>
      <c r="N66" s="8">
        <f>IF(G66&lt;&gt;"Ready","",IFERROR(M66,""))</f>
        <v/>
      </c>
      <c r="O66" s="8">
        <f>IF(G66&lt;&gt;"Ready","",IFERROR(M66/2,""))</f>
        <v/>
      </c>
    </row>
    <row r="67">
      <c r="A67" s="6" t="n"/>
      <c r="B67" s="7" t="n"/>
      <c r="C67" s="7" t="n"/>
      <c r="D67" s="7" t="n"/>
      <c r="E67" s="7" t="n"/>
      <c r="F67" s="7" t="n"/>
      <c r="G67" s="8">
        <f>IF(COUNTA(A67:F67)=0,"",IF(TRIM(A67&amp;"")="","Item required",IFERROR(IF(NOT(AND(COUNT(B67:C67,F67)=3,MIN(B67:C67)&gt;=0,F67&gt;0,COUNT(D67:E67)=COUNTA(D67:E67),MIN(D67:E67)&gt;=0)),"Use nonnegative numbers; container must be positive",IF(NOT(IF(AND(B67&gt;0,C67+N(D67)&gt;0),B67*(C67+N(D67))*(1+N(E67)/100)/F67&gt;0,TRUE)),"Card requirement below numeric range; rescale",IF(B67*(C67+N(D67))*(1+N(E67)/100)/F67&gt;9007199254740991,"Card count too large; rescale units","Ready"))),"Check inputs / numeric range")))</f>
        <v/>
      </c>
      <c r="H67" s="8">
        <f>IF(G67&lt;&gt;"Ready","",IFERROR(C67+N(D67),""))</f>
        <v/>
      </c>
      <c r="I67" s="8">
        <f>IF(G67&lt;&gt;"Ready","",IFERROR(B67*H67,""))</f>
        <v/>
      </c>
      <c r="J67" s="8">
        <f>IF(G67&lt;&gt;"Ready","",IFERROR(I67*(N(E67)/100),""))</f>
        <v/>
      </c>
      <c r="K67" s="8">
        <f>IF(G67&lt;&gt;"Ready","",IFERROR(I67*(1+N(E67)/100)/F67,""))</f>
        <v/>
      </c>
      <c r="L67" s="8">
        <f>IF(G67&lt;&gt;"Ready","",IFERROR(IF(ABS(K67-ROUND(K67,0))&lt;=MIN(8.881784197001252E-16*K67,1E-9),ROUND(K67,0),ROUNDUP(K67,0)),""))</f>
        <v/>
      </c>
      <c r="M67" s="8">
        <f>IF(G67&lt;&gt;"Ready","",IFERROR(L67*F67,""))</f>
        <v/>
      </c>
      <c r="N67" s="8">
        <f>IF(G67&lt;&gt;"Ready","",IFERROR(M67,""))</f>
        <v/>
      </c>
      <c r="O67" s="8">
        <f>IF(G67&lt;&gt;"Ready","",IFERROR(M67/2,""))</f>
        <v/>
      </c>
    </row>
    <row r="68">
      <c r="A68" s="6" t="n"/>
      <c r="B68" s="7" t="n"/>
      <c r="C68" s="7" t="n"/>
      <c r="D68" s="7" t="n"/>
      <c r="E68" s="7" t="n"/>
      <c r="F68" s="7" t="n"/>
      <c r="G68" s="8">
        <f>IF(COUNTA(A68:F68)=0,"",IF(TRIM(A68&amp;"")="","Item required",IFERROR(IF(NOT(AND(COUNT(B68:C68,F68)=3,MIN(B68:C68)&gt;=0,F68&gt;0,COUNT(D68:E68)=COUNTA(D68:E68),MIN(D68:E68)&gt;=0)),"Use nonnegative numbers; container must be positive",IF(NOT(IF(AND(B68&gt;0,C68+N(D68)&gt;0),B68*(C68+N(D68))*(1+N(E68)/100)/F68&gt;0,TRUE)),"Card requirement below numeric range; rescale",IF(B68*(C68+N(D68))*(1+N(E68)/100)/F68&gt;9007199254740991,"Card count too large; rescale units","Ready"))),"Check inputs / numeric range")))</f>
        <v/>
      </c>
      <c r="H68" s="8">
        <f>IF(G68&lt;&gt;"Ready","",IFERROR(C68+N(D68),""))</f>
        <v/>
      </c>
      <c r="I68" s="8">
        <f>IF(G68&lt;&gt;"Ready","",IFERROR(B68*H68,""))</f>
        <v/>
      </c>
      <c r="J68" s="8">
        <f>IF(G68&lt;&gt;"Ready","",IFERROR(I68*(N(E68)/100),""))</f>
        <v/>
      </c>
      <c r="K68" s="8">
        <f>IF(G68&lt;&gt;"Ready","",IFERROR(I68*(1+N(E68)/100)/F68,""))</f>
        <v/>
      </c>
      <c r="L68" s="8">
        <f>IF(G68&lt;&gt;"Ready","",IFERROR(IF(ABS(K68-ROUND(K68,0))&lt;=MIN(8.881784197001252E-16*K68,1E-9),ROUND(K68,0),ROUNDUP(K68,0)),""))</f>
        <v/>
      </c>
      <c r="M68" s="8">
        <f>IF(G68&lt;&gt;"Ready","",IFERROR(L68*F68,""))</f>
        <v/>
      </c>
      <c r="N68" s="8">
        <f>IF(G68&lt;&gt;"Ready","",IFERROR(M68,""))</f>
        <v/>
      </c>
      <c r="O68" s="8">
        <f>IF(G68&lt;&gt;"Ready","",IFERROR(M68/2,""))</f>
        <v/>
      </c>
    </row>
    <row r="69">
      <c r="A69" s="6" t="n"/>
      <c r="B69" s="7" t="n"/>
      <c r="C69" s="7" t="n"/>
      <c r="D69" s="7" t="n"/>
      <c r="E69" s="7" t="n"/>
      <c r="F69" s="7" t="n"/>
      <c r="G69" s="8">
        <f>IF(COUNTA(A69:F69)=0,"",IF(TRIM(A69&amp;"")="","Item required",IFERROR(IF(NOT(AND(COUNT(B69:C69,F69)=3,MIN(B69:C69)&gt;=0,F69&gt;0,COUNT(D69:E69)=COUNTA(D69:E69),MIN(D69:E69)&gt;=0)),"Use nonnegative numbers; container must be positive",IF(NOT(IF(AND(B69&gt;0,C69+N(D69)&gt;0),B69*(C69+N(D69))*(1+N(E69)/100)/F69&gt;0,TRUE)),"Card requirement below numeric range; rescale",IF(B69*(C69+N(D69))*(1+N(E69)/100)/F69&gt;9007199254740991,"Card count too large; rescale units","Ready"))),"Check inputs / numeric range")))</f>
        <v/>
      </c>
      <c r="H69" s="8">
        <f>IF(G69&lt;&gt;"Ready","",IFERROR(C69+N(D69),""))</f>
        <v/>
      </c>
      <c r="I69" s="8">
        <f>IF(G69&lt;&gt;"Ready","",IFERROR(B69*H69,""))</f>
        <v/>
      </c>
      <c r="J69" s="8">
        <f>IF(G69&lt;&gt;"Ready","",IFERROR(I69*(N(E69)/100),""))</f>
        <v/>
      </c>
      <c r="K69" s="8">
        <f>IF(G69&lt;&gt;"Ready","",IFERROR(I69*(1+N(E69)/100)/F69,""))</f>
        <v/>
      </c>
      <c r="L69" s="8">
        <f>IF(G69&lt;&gt;"Ready","",IFERROR(IF(ABS(K69-ROUND(K69,0))&lt;=MIN(8.881784197001252E-16*K69,1E-9),ROUND(K69,0),ROUNDUP(K69,0)),""))</f>
        <v/>
      </c>
      <c r="M69" s="8">
        <f>IF(G69&lt;&gt;"Ready","",IFERROR(L69*F69,""))</f>
        <v/>
      </c>
      <c r="N69" s="8">
        <f>IF(G69&lt;&gt;"Ready","",IFERROR(M69,""))</f>
        <v/>
      </c>
      <c r="O69" s="8">
        <f>IF(G69&lt;&gt;"Ready","",IFERROR(M69/2,""))</f>
        <v/>
      </c>
    </row>
    <row r="70">
      <c r="A70" s="6" t="n"/>
      <c r="B70" s="7" t="n"/>
      <c r="C70" s="7" t="n"/>
      <c r="D70" s="7" t="n"/>
      <c r="E70" s="7" t="n"/>
      <c r="F70" s="7" t="n"/>
      <c r="G70" s="8">
        <f>IF(COUNTA(A70:F70)=0,"",IF(TRIM(A70&amp;"")="","Item required",IFERROR(IF(NOT(AND(COUNT(B70:C70,F70)=3,MIN(B70:C70)&gt;=0,F70&gt;0,COUNT(D70:E70)=COUNTA(D70:E70),MIN(D70:E70)&gt;=0)),"Use nonnegative numbers; container must be positive",IF(NOT(IF(AND(B70&gt;0,C70+N(D70)&gt;0),B70*(C70+N(D70))*(1+N(E70)/100)/F70&gt;0,TRUE)),"Card requirement below numeric range; rescale",IF(B70*(C70+N(D70))*(1+N(E70)/100)/F70&gt;9007199254740991,"Card count too large; rescale units","Ready"))),"Check inputs / numeric range")))</f>
        <v/>
      </c>
      <c r="H70" s="8">
        <f>IF(G70&lt;&gt;"Ready","",IFERROR(C70+N(D70),""))</f>
        <v/>
      </c>
      <c r="I70" s="8">
        <f>IF(G70&lt;&gt;"Ready","",IFERROR(B70*H70,""))</f>
        <v/>
      </c>
      <c r="J70" s="8">
        <f>IF(G70&lt;&gt;"Ready","",IFERROR(I70*(N(E70)/100),""))</f>
        <v/>
      </c>
      <c r="K70" s="8">
        <f>IF(G70&lt;&gt;"Ready","",IFERROR(I70*(1+N(E70)/100)/F70,""))</f>
        <v/>
      </c>
      <c r="L70" s="8">
        <f>IF(G70&lt;&gt;"Ready","",IFERROR(IF(ABS(K70-ROUND(K70,0))&lt;=MIN(8.881784197001252E-16*K70,1E-9),ROUND(K70,0),ROUNDUP(K70,0)),""))</f>
        <v/>
      </c>
      <c r="M70" s="8">
        <f>IF(G70&lt;&gt;"Ready","",IFERROR(L70*F70,""))</f>
        <v/>
      </c>
      <c r="N70" s="8">
        <f>IF(G70&lt;&gt;"Ready","",IFERROR(M70,""))</f>
        <v/>
      </c>
      <c r="O70" s="8">
        <f>IF(G70&lt;&gt;"Ready","",IFERROR(M70/2,""))</f>
        <v/>
      </c>
    </row>
    <row r="71">
      <c r="A71" s="6" t="n"/>
      <c r="B71" s="7" t="n"/>
      <c r="C71" s="7" t="n"/>
      <c r="D71" s="7" t="n"/>
      <c r="E71" s="7" t="n"/>
      <c r="F71" s="7" t="n"/>
      <c r="G71" s="8">
        <f>IF(COUNTA(A71:F71)=0,"",IF(TRIM(A71&amp;"")="","Item required",IFERROR(IF(NOT(AND(COUNT(B71:C71,F71)=3,MIN(B71:C71)&gt;=0,F71&gt;0,COUNT(D71:E71)=COUNTA(D71:E71),MIN(D71:E71)&gt;=0)),"Use nonnegative numbers; container must be positive",IF(NOT(IF(AND(B71&gt;0,C71+N(D71)&gt;0),B71*(C71+N(D71))*(1+N(E71)/100)/F71&gt;0,TRUE)),"Card requirement below numeric range; rescale",IF(B71*(C71+N(D71))*(1+N(E71)/100)/F71&gt;9007199254740991,"Card count too large; rescale units","Ready"))),"Check inputs / numeric range")))</f>
        <v/>
      </c>
      <c r="H71" s="8">
        <f>IF(G71&lt;&gt;"Ready","",IFERROR(C71+N(D71),""))</f>
        <v/>
      </c>
      <c r="I71" s="8">
        <f>IF(G71&lt;&gt;"Ready","",IFERROR(B71*H71,""))</f>
        <v/>
      </c>
      <c r="J71" s="8">
        <f>IF(G71&lt;&gt;"Ready","",IFERROR(I71*(N(E71)/100),""))</f>
        <v/>
      </c>
      <c r="K71" s="8">
        <f>IF(G71&lt;&gt;"Ready","",IFERROR(I71*(1+N(E71)/100)/F71,""))</f>
        <v/>
      </c>
      <c r="L71" s="8">
        <f>IF(G71&lt;&gt;"Ready","",IFERROR(IF(ABS(K71-ROUND(K71,0))&lt;=MIN(8.881784197001252E-16*K71,1E-9),ROUND(K71,0),ROUNDUP(K71,0)),""))</f>
        <v/>
      </c>
      <c r="M71" s="8">
        <f>IF(G71&lt;&gt;"Ready","",IFERROR(L71*F71,""))</f>
        <v/>
      </c>
      <c r="N71" s="8">
        <f>IF(G71&lt;&gt;"Ready","",IFERROR(M71,""))</f>
        <v/>
      </c>
      <c r="O71" s="8">
        <f>IF(G71&lt;&gt;"Ready","",IFERROR(M71/2,""))</f>
        <v/>
      </c>
    </row>
    <row r="72">
      <c r="A72" s="6" t="n"/>
      <c r="B72" s="7" t="n"/>
      <c r="C72" s="7" t="n"/>
      <c r="D72" s="7" t="n"/>
      <c r="E72" s="7" t="n"/>
      <c r="F72" s="7" t="n"/>
      <c r="G72" s="8">
        <f>IF(COUNTA(A72:F72)=0,"",IF(TRIM(A72&amp;"")="","Item required",IFERROR(IF(NOT(AND(COUNT(B72:C72,F72)=3,MIN(B72:C72)&gt;=0,F72&gt;0,COUNT(D72:E72)=COUNTA(D72:E72),MIN(D72:E72)&gt;=0)),"Use nonnegative numbers; container must be positive",IF(NOT(IF(AND(B72&gt;0,C72+N(D72)&gt;0),B72*(C72+N(D72))*(1+N(E72)/100)/F72&gt;0,TRUE)),"Card requirement below numeric range; rescale",IF(B72*(C72+N(D72))*(1+N(E72)/100)/F72&gt;9007199254740991,"Card count too large; rescale units","Ready"))),"Check inputs / numeric range")))</f>
        <v/>
      </c>
      <c r="H72" s="8">
        <f>IF(G72&lt;&gt;"Ready","",IFERROR(C72+N(D72),""))</f>
        <v/>
      </c>
      <c r="I72" s="8">
        <f>IF(G72&lt;&gt;"Ready","",IFERROR(B72*H72,""))</f>
        <v/>
      </c>
      <c r="J72" s="8">
        <f>IF(G72&lt;&gt;"Ready","",IFERROR(I72*(N(E72)/100),""))</f>
        <v/>
      </c>
      <c r="K72" s="8">
        <f>IF(G72&lt;&gt;"Ready","",IFERROR(I72*(1+N(E72)/100)/F72,""))</f>
        <v/>
      </c>
      <c r="L72" s="8">
        <f>IF(G72&lt;&gt;"Ready","",IFERROR(IF(ABS(K72-ROUND(K72,0))&lt;=MIN(8.881784197001252E-16*K72,1E-9),ROUND(K72,0),ROUNDUP(K72,0)),""))</f>
        <v/>
      </c>
      <c r="M72" s="8">
        <f>IF(G72&lt;&gt;"Ready","",IFERROR(L72*F72,""))</f>
        <v/>
      </c>
      <c r="N72" s="8">
        <f>IF(G72&lt;&gt;"Ready","",IFERROR(M72,""))</f>
        <v/>
      </c>
      <c r="O72" s="8">
        <f>IF(G72&lt;&gt;"Ready","",IFERROR(M72/2,""))</f>
        <v/>
      </c>
    </row>
    <row r="73">
      <c r="A73" s="6" t="n"/>
      <c r="B73" s="7" t="n"/>
      <c r="C73" s="7" t="n"/>
      <c r="D73" s="7" t="n"/>
      <c r="E73" s="7" t="n"/>
      <c r="F73" s="7" t="n"/>
      <c r="G73" s="8">
        <f>IF(COUNTA(A73:F73)=0,"",IF(TRIM(A73&amp;"")="","Item required",IFERROR(IF(NOT(AND(COUNT(B73:C73,F73)=3,MIN(B73:C73)&gt;=0,F73&gt;0,COUNT(D73:E73)=COUNTA(D73:E73),MIN(D73:E73)&gt;=0)),"Use nonnegative numbers; container must be positive",IF(NOT(IF(AND(B73&gt;0,C73+N(D73)&gt;0),B73*(C73+N(D73))*(1+N(E73)/100)/F73&gt;0,TRUE)),"Card requirement below numeric range; rescale",IF(B73*(C73+N(D73))*(1+N(E73)/100)/F73&gt;9007199254740991,"Card count too large; rescale units","Ready"))),"Check inputs / numeric range")))</f>
        <v/>
      </c>
      <c r="H73" s="8">
        <f>IF(G73&lt;&gt;"Ready","",IFERROR(C73+N(D73),""))</f>
        <v/>
      </c>
      <c r="I73" s="8">
        <f>IF(G73&lt;&gt;"Ready","",IFERROR(B73*H73,""))</f>
        <v/>
      </c>
      <c r="J73" s="8">
        <f>IF(G73&lt;&gt;"Ready","",IFERROR(I73*(N(E73)/100),""))</f>
        <v/>
      </c>
      <c r="K73" s="8">
        <f>IF(G73&lt;&gt;"Ready","",IFERROR(I73*(1+N(E73)/100)/F73,""))</f>
        <v/>
      </c>
      <c r="L73" s="8">
        <f>IF(G73&lt;&gt;"Ready","",IFERROR(IF(ABS(K73-ROUND(K73,0))&lt;=MIN(8.881784197001252E-16*K73,1E-9),ROUND(K73,0),ROUNDUP(K73,0)),""))</f>
        <v/>
      </c>
      <c r="M73" s="8">
        <f>IF(G73&lt;&gt;"Ready","",IFERROR(L73*F73,""))</f>
        <v/>
      </c>
      <c r="N73" s="8">
        <f>IF(G73&lt;&gt;"Ready","",IFERROR(M73,""))</f>
        <v/>
      </c>
      <c r="O73" s="8">
        <f>IF(G73&lt;&gt;"Ready","",IFERROR(M73/2,""))</f>
        <v/>
      </c>
    </row>
    <row r="74">
      <c r="A74" s="6" t="n"/>
      <c r="B74" s="7" t="n"/>
      <c r="C74" s="7" t="n"/>
      <c r="D74" s="7" t="n"/>
      <c r="E74" s="7" t="n"/>
      <c r="F74" s="7" t="n"/>
      <c r="G74" s="8">
        <f>IF(COUNTA(A74:F74)=0,"",IF(TRIM(A74&amp;"")="","Item required",IFERROR(IF(NOT(AND(COUNT(B74:C74,F74)=3,MIN(B74:C74)&gt;=0,F74&gt;0,COUNT(D74:E74)=COUNTA(D74:E74),MIN(D74:E74)&gt;=0)),"Use nonnegative numbers; container must be positive",IF(NOT(IF(AND(B74&gt;0,C74+N(D74)&gt;0),B74*(C74+N(D74))*(1+N(E74)/100)/F74&gt;0,TRUE)),"Card requirement below numeric range; rescale",IF(B74*(C74+N(D74))*(1+N(E74)/100)/F74&gt;9007199254740991,"Card count too large; rescale units","Ready"))),"Check inputs / numeric range")))</f>
        <v/>
      </c>
      <c r="H74" s="8">
        <f>IF(G74&lt;&gt;"Ready","",IFERROR(C74+N(D74),""))</f>
        <v/>
      </c>
      <c r="I74" s="8">
        <f>IF(G74&lt;&gt;"Ready","",IFERROR(B74*H74,""))</f>
        <v/>
      </c>
      <c r="J74" s="8">
        <f>IF(G74&lt;&gt;"Ready","",IFERROR(I74*(N(E74)/100),""))</f>
        <v/>
      </c>
      <c r="K74" s="8">
        <f>IF(G74&lt;&gt;"Ready","",IFERROR(I74*(1+N(E74)/100)/F74,""))</f>
        <v/>
      </c>
      <c r="L74" s="8">
        <f>IF(G74&lt;&gt;"Ready","",IFERROR(IF(ABS(K74-ROUND(K74,0))&lt;=MIN(8.881784197001252E-16*K74,1E-9),ROUND(K74,0),ROUNDUP(K74,0)),""))</f>
        <v/>
      </c>
      <c r="M74" s="8">
        <f>IF(G74&lt;&gt;"Ready","",IFERROR(L74*F74,""))</f>
        <v/>
      </c>
      <c r="N74" s="8">
        <f>IF(G74&lt;&gt;"Ready","",IFERROR(M74,""))</f>
        <v/>
      </c>
      <c r="O74" s="8">
        <f>IF(G74&lt;&gt;"Ready","",IFERROR(M74/2,""))</f>
        <v/>
      </c>
    </row>
    <row r="75">
      <c r="A75" s="6" t="n"/>
      <c r="B75" s="7" t="n"/>
      <c r="C75" s="7" t="n"/>
      <c r="D75" s="7" t="n"/>
      <c r="E75" s="7" t="n"/>
      <c r="F75" s="7" t="n"/>
      <c r="G75" s="8">
        <f>IF(COUNTA(A75:F75)=0,"",IF(TRIM(A75&amp;"")="","Item required",IFERROR(IF(NOT(AND(COUNT(B75:C75,F75)=3,MIN(B75:C75)&gt;=0,F75&gt;0,COUNT(D75:E75)=COUNTA(D75:E75),MIN(D75:E75)&gt;=0)),"Use nonnegative numbers; container must be positive",IF(NOT(IF(AND(B75&gt;0,C75+N(D75)&gt;0),B75*(C75+N(D75))*(1+N(E75)/100)/F75&gt;0,TRUE)),"Card requirement below numeric range; rescale",IF(B75*(C75+N(D75))*(1+N(E75)/100)/F75&gt;9007199254740991,"Card count too large; rescale units","Ready"))),"Check inputs / numeric range")))</f>
        <v/>
      </c>
      <c r="H75" s="8">
        <f>IF(G75&lt;&gt;"Ready","",IFERROR(C75+N(D75),""))</f>
        <v/>
      </c>
      <c r="I75" s="8">
        <f>IF(G75&lt;&gt;"Ready","",IFERROR(B75*H75,""))</f>
        <v/>
      </c>
      <c r="J75" s="8">
        <f>IF(G75&lt;&gt;"Ready","",IFERROR(I75*(N(E75)/100),""))</f>
        <v/>
      </c>
      <c r="K75" s="8">
        <f>IF(G75&lt;&gt;"Ready","",IFERROR(I75*(1+N(E75)/100)/F75,""))</f>
        <v/>
      </c>
      <c r="L75" s="8">
        <f>IF(G75&lt;&gt;"Ready","",IFERROR(IF(ABS(K75-ROUND(K75,0))&lt;=MIN(8.881784197001252E-16*K75,1E-9),ROUND(K75,0),ROUNDUP(K75,0)),""))</f>
        <v/>
      </c>
      <c r="M75" s="8">
        <f>IF(G75&lt;&gt;"Ready","",IFERROR(L75*F75,""))</f>
        <v/>
      </c>
      <c r="N75" s="8">
        <f>IF(G75&lt;&gt;"Ready","",IFERROR(M75,""))</f>
        <v/>
      </c>
      <c r="O75" s="8">
        <f>IF(G75&lt;&gt;"Ready","",IFERROR(M75/2,""))</f>
        <v/>
      </c>
    </row>
    <row r="76">
      <c r="A76" s="6" t="n"/>
      <c r="B76" s="7" t="n"/>
      <c r="C76" s="7" t="n"/>
      <c r="D76" s="7" t="n"/>
      <c r="E76" s="7" t="n"/>
      <c r="F76" s="7" t="n"/>
      <c r="G76" s="8">
        <f>IF(COUNTA(A76:F76)=0,"",IF(TRIM(A76&amp;"")="","Item required",IFERROR(IF(NOT(AND(COUNT(B76:C76,F76)=3,MIN(B76:C76)&gt;=0,F76&gt;0,COUNT(D76:E76)=COUNTA(D76:E76),MIN(D76:E76)&gt;=0)),"Use nonnegative numbers; container must be positive",IF(NOT(IF(AND(B76&gt;0,C76+N(D76)&gt;0),B76*(C76+N(D76))*(1+N(E76)/100)/F76&gt;0,TRUE)),"Card requirement below numeric range; rescale",IF(B76*(C76+N(D76))*(1+N(E76)/100)/F76&gt;9007199254740991,"Card count too large; rescale units","Ready"))),"Check inputs / numeric range")))</f>
        <v/>
      </c>
      <c r="H76" s="8">
        <f>IF(G76&lt;&gt;"Ready","",IFERROR(C76+N(D76),""))</f>
        <v/>
      </c>
      <c r="I76" s="8">
        <f>IF(G76&lt;&gt;"Ready","",IFERROR(B76*H76,""))</f>
        <v/>
      </c>
      <c r="J76" s="8">
        <f>IF(G76&lt;&gt;"Ready","",IFERROR(I76*(N(E76)/100),""))</f>
        <v/>
      </c>
      <c r="K76" s="8">
        <f>IF(G76&lt;&gt;"Ready","",IFERROR(I76*(1+N(E76)/100)/F76,""))</f>
        <v/>
      </c>
      <c r="L76" s="8">
        <f>IF(G76&lt;&gt;"Ready","",IFERROR(IF(ABS(K76-ROUND(K76,0))&lt;=MIN(8.881784197001252E-16*K76,1E-9),ROUND(K76,0),ROUNDUP(K76,0)),""))</f>
        <v/>
      </c>
      <c r="M76" s="8">
        <f>IF(G76&lt;&gt;"Ready","",IFERROR(L76*F76,""))</f>
        <v/>
      </c>
      <c r="N76" s="8">
        <f>IF(G76&lt;&gt;"Ready","",IFERROR(M76,""))</f>
        <v/>
      </c>
      <c r="O76" s="8">
        <f>IF(G76&lt;&gt;"Ready","",IFERROR(M76/2,""))</f>
        <v/>
      </c>
    </row>
    <row r="77">
      <c r="A77" s="6" t="n"/>
      <c r="B77" s="7" t="n"/>
      <c r="C77" s="7" t="n"/>
      <c r="D77" s="7" t="n"/>
      <c r="E77" s="7" t="n"/>
      <c r="F77" s="7" t="n"/>
      <c r="G77" s="8">
        <f>IF(COUNTA(A77:F77)=0,"",IF(TRIM(A77&amp;"")="","Item required",IFERROR(IF(NOT(AND(COUNT(B77:C77,F77)=3,MIN(B77:C77)&gt;=0,F77&gt;0,COUNT(D77:E77)=COUNTA(D77:E77),MIN(D77:E77)&gt;=0)),"Use nonnegative numbers; container must be positive",IF(NOT(IF(AND(B77&gt;0,C77+N(D77)&gt;0),B77*(C77+N(D77))*(1+N(E77)/100)/F77&gt;0,TRUE)),"Card requirement below numeric range; rescale",IF(B77*(C77+N(D77))*(1+N(E77)/100)/F77&gt;9007199254740991,"Card count too large; rescale units","Ready"))),"Check inputs / numeric range")))</f>
        <v/>
      </c>
      <c r="H77" s="8">
        <f>IF(G77&lt;&gt;"Ready","",IFERROR(C77+N(D77),""))</f>
        <v/>
      </c>
      <c r="I77" s="8">
        <f>IF(G77&lt;&gt;"Ready","",IFERROR(B77*H77,""))</f>
        <v/>
      </c>
      <c r="J77" s="8">
        <f>IF(G77&lt;&gt;"Ready","",IFERROR(I77*(N(E77)/100),""))</f>
        <v/>
      </c>
      <c r="K77" s="8">
        <f>IF(G77&lt;&gt;"Ready","",IFERROR(I77*(1+N(E77)/100)/F77,""))</f>
        <v/>
      </c>
      <c r="L77" s="8">
        <f>IF(G77&lt;&gt;"Ready","",IFERROR(IF(ABS(K77-ROUND(K77,0))&lt;=MIN(8.881784197001252E-16*K77,1E-9),ROUND(K77,0),ROUNDUP(K77,0)),""))</f>
        <v/>
      </c>
      <c r="M77" s="8">
        <f>IF(G77&lt;&gt;"Ready","",IFERROR(L77*F77,""))</f>
        <v/>
      </c>
      <c r="N77" s="8">
        <f>IF(G77&lt;&gt;"Ready","",IFERROR(M77,""))</f>
        <v/>
      </c>
      <c r="O77" s="8">
        <f>IF(G77&lt;&gt;"Ready","",IFERROR(M77/2,""))</f>
        <v/>
      </c>
    </row>
    <row r="78">
      <c r="A78" s="6" t="n"/>
      <c r="B78" s="7" t="n"/>
      <c r="C78" s="7" t="n"/>
      <c r="D78" s="7" t="n"/>
      <c r="E78" s="7" t="n"/>
      <c r="F78" s="7" t="n"/>
      <c r="G78" s="8">
        <f>IF(COUNTA(A78:F78)=0,"",IF(TRIM(A78&amp;"")="","Item required",IFERROR(IF(NOT(AND(COUNT(B78:C78,F78)=3,MIN(B78:C78)&gt;=0,F78&gt;0,COUNT(D78:E78)=COUNTA(D78:E78),MIN(D78:E78)&gt;=0)),"Use nonnegative numbers; container must be positive",IF(NOT(IF(AND(B78&gt;0,C78+N(D78)&gt;0),B78*(C78+N(D78))*(1+N(E78)/100)/F78&gt;0,TRUE)),"Card requirement below numeric range; rescale",IF(B78*(C78+N(D78))*(1+N(E78)/100)/F78&gt;9007199254740991,"Card count too large; rescale units","Ready"))),"Check inputs / numeric range")))</f>
        <v/>
      </c>
      <c r="H78" s="8">
        <f>IF(G78&lt;&gt;"Ready","",IFERROR(C78+N(D78),""))</f>
        <v/>
      </c>
      <c r="I78" s="8">
        <f>IF(G78&lt;&gt;"Ready","",IFERROR(B78*H78,""))</f>
        <v/>
      </c>
      <c r="J78" s="8">
        <f>IF(G78&lt;&gt;"Ready","",IFERROR(I78*(N(E78)/100),""))</f>
        <v/>
      </c>
      <c r="K78" s="8">
        <f>IF(G78&lt;&gt;"Ready","",IFERROR(I78*(1+N(E78)/100)/F78,""))</f>
        <v/>
      </c>
      <c r="L78" s="8">
        <f>IF(G78&lt;&gt;"Ready","",IFERROR(IF(ABS(K78-ROUND(K78,0))&lt;=MIN(8.881784197001252E-16*K78,1E-9),ROUND(K78,0),ROUNDUP(K78,0)),""))</f>
        <v/>
      </c>
      <c r="M78" s="8">
        <f>IF(G78&lt;&gt;"Ready","",IFERROR(L78*F78,""))</f>
        <v/>
      </c>
      <c r="N78" s="8">
        <f>IF(G78&lt;&gt;"Ready","",IFERROR(M78,""))</f>
        <v/>
      </c>
      <c r="O78" s="8">
        <f>IF(G78&lt;&gt;"Ready","",IFERROR(M78/2,""))</f>
        <v/>
      </c>
    </row>
    <row r="79">
      <c r="A79" s="6" t="n"/>
      <c r="B79" s="7" t="n"/>
      <c r="C79" s="7" t="n"/>
      <c r="D79" s="7" t="n"/>
      <c r="E79" s="7" t="n"/>
      <c r="F79" s="7" t="n"/>
      <c r="G79" s="8">
        <f>IF(COUNTA(A79:F79)=0,"",IF(TRIM(A79&amp;"")="","Item required",IFERROR(IF(NOT(AND(COUNT(B79:C79,F79)=3,MIN(B79:C79)&gt;=0,F79&gt;0,COUNT(D79:E79)=COUNTA(D79:E79),MIN(D79:E79)&gt;=0)),"Use nonnegative numbers; container must be positive",IF(NOT(IF(AND(B79&gt;0,C79+N(D79)&gt;0),B79*(C79+N(D79))*(1+N(E79)/100)/F79&gt;0,TRUE)),"Card requirement below numeric range; rescale",IF(B79*(C79+N(D79))*(1+N(E79)/100)/F79&gt;9007199254740991,"Card count too large; rescale units","Ready"))),"Check inputs / numeric range")))</f>
        <v/>
      </c>
      <c r="H79" s="8">
        <f>IF(G79&lt;&gt;"Ready","",IFERROR(C79+N(D79),""))</f>
        <v/>
      </c>
      <c r="I79" s="8">
        <f>IF(G79&lt;&gt;"Ready","",IFERROR(B79*H79,""))</f>
        <v/>
      </c>
      <c r="J79" s="8">
        <f>IF(G79&lt;&gt;"Ready","",IFERROR(I79*(N(E79)/100),""))</f>
        <v/>
      </c>
      <c r="K79" s="8">
        <f>IF(G79&lt;&gt;"Ready","",IFERROR(I79*(1+N(E79)/100)/F79,""))</f>
        <v/>
      </c>
      <c r="L79" s="8">
        <f>IF(G79&lt;&gt;"Ready","",IFERROR(IF(ABS(K79-ROUND(K79,0))&lt;=MIN(8.881784197001252E-16*K79,1E-9),ROUND(K79,0),ROUNDUP(K79,0)),""))</f>
        <v/>
      </c>
      <c r="M79" s="8">
        <f>IF(G79&lt;&gt;"Ready","",IFERROR(L79*F79,""))</f>
        <v/>
      </c>
      <c r="N79" s="8">
        <f>IF(G79&lt;&gt;"Ready","",IFERROR(M79,""))</f>
        <v/>
      </c>
      <c r="O79" s="8">
        <f>IF(G79&lt;&gt;"Ready","",IFERROR(M79/2,""))</f>
        <v/>
      </c>
    </row>
    <row r="80">
      <c r="A80" s="6" t="n"/>
      <c r="B80" s="7" t="n"/>
      <c r="C80" s="7" t="n"/>
      <c r="D80" s="7" t="n"/>
      <c r="E80" s="7" t="n"/>
      <c r="F80" s="7" t="n"/>
      <c r="G80" s="8">
        <f>IF(COUNTA(A80:F80)=0,"",IF(TRIM(A80&amp;"")="","Item required",IFERROR(IF(NOT(AND(COUNT(B80:C80,F80)=3,MIN(B80:C80)&gt;=0,F80&gt;0,COUNT(D80:E80)=COUNTA(D80:E80),MIN(D80:E80)&gt;=0)),"Use nonnegative numbers; container must be positive",IF(NOT(IF(AND(B80&gt;0,C80+N(D80)&gt;0),B80*(C80+N(D80))*(1+N(E80)/100)/F80&gt;0,TRUE)),"Card requirement below numeric range; rescale",IF(B80*(C80+N(D80))*(1+N(E80)/100)/F80&gt;9007199254740991,"Card count too large; rescale units","Ready"))),"Check inputs / numeric range")))</f>
        <v/>
      </c>
      <c r="H80" s="8">
        <f>IF(G80&lt;&gt;"Ready","",IFERROR(C80+N(D80),""))</f>
        <v/>
      </c>
      <c r="I80" s="8">
        <f>IF(G80&lt;&gt;"Ready","",IFERROR(B80*H80,""))</f>
        <v/>
      </c>
      <c r="J80" s="8">
        <f>IF(G80&lt;&gt;"Ready","",IFERROR(I80*(N(E80)/100),""))</f>
        <v/>
      </c>
      <c r="K80" s="8">
        <f>IF(G80&lt;&gt;"Ready","",IFERROR(I80*(1+N(E80)/100)/F80,""))</f>
        <v/>
      </c>
      <c r="L80" s="8">
        <f>IF(G80&lt;&gt;"Ready","",IFERROR(IF(ABS(K80-ROUND(K80,0))&lt;=MIN(8.881784197001252E-16*K80,1E-9),ROUND(K80,0),ROUNDUP(K80,0)),""))</f>
        <v/>
      </c>
      <c r="M80" s="8">
        <f>IF(G80&lt;&gt;"Ready","",IFERROR(L80*F80,""))</f>
        <v/>
      </c>
      <c r="N80" s="8">
        <f>IF(G80&lt;&gt;"Ready","",IFERROR(M80,""))</f>
        <v/>
      </c>
      <c r="O80" s="8">
        <f>IF(G80&lt;&gt;"Ready","",IFERROR(M80/2,""))</f>
        <v/>
      </c>
    </row>
    <row r="81">
      <c r="A81" s="6" t="n"/>
      <c r="B81" s="7" t="n"/>
      <c r="C81" s="7" t="n"/>
      <c r="D81" s="7" t="n"/>
      <c r="E81" s="7" t="n"/>
      <c r="F81" s="7" t="n"/>
      <c r="G81" s="8">
        <f>IF(COUNTA(A81:F81)=0,"",IF(TRIM(A81&amp;"")="","Item required",IFERROR(IF(NOT(AND(COUNT(B81:C81,F81)=3,MIN(B81:C81)&gt;=0,F81&gt;0,COUNT(D81:E81)=COUNTA(D81:E81),MIN(D81:E81)&gt;=0)),"Use nonnegative numbers; container must be positive",IF(NOT(IF(AND(B81&gt;0,C81+N(D81)&gt;0),B81*(C81+N(D81))*(1+N(E81)/100)/F81&gt;0,TRUE)),"Card requirement below numeric range; rescale",IF(B81*(C81+N(D81))*(1+N(E81)/100)/F81&gt;9007199254740991,"Card count too large; rescale units","Ready"))),"Check inputs / numeric range")))</f>
        <v/>
      </c>
      <c r="H81" s="8">
        <f>IF(G81&lt;&gt;"Ready","",IFERROR(C81+N(D81),""))</f>
        <v/>
      </c>
      <c r="I81" s="8">
        <f>IF(G81&lt;&gt;"Ready","",IFERROR(B81*H81,""))</f>
        <v/>
      </c>
      <c r="J81" s="8">
        <f>IF(G81&lt;&gt;"Ready","",IFERROR(I81*(N(E81)/100),""))</f>
        <v/>
      </c>
      <c r="K81" s="8">
        <f>IF(G81&lt;&gt;"Ready","",IFERROR(I81*(1+N(E81)/100)/F81,""))</f>
        <v/>
      </c>
      <c r="L81" s="8">
        <f>IF(G81&lt;&gt;"Ready","",IFERROR(IF(ABS(K81-ROUND(K81,0))&lt;=MIN(8.881784197001252E-16*K81,1E-9),ROUND(K81,0),ROUNDUP(K81,0)),""))</f>
        <v/>
      </c>
      <c r="M81" s="8">
        <f>IF(G81&lt;&gt;"Ready","",IFERROR(L81*F81,""))</f>
        <v/>
      </c>
      <c r="N81" s="8">
        <f>IF(G81&lt;&gt;"Ready","",IFERROR(M81,""))</f>
        <v/>
      </c>
      <c r="O81" s="8">
        <f>IF(G81&lt;&gt;"Ready","",IFERROR(M81/2,""))</f>
        <v/>
      </c>
    </row>
    <row r="82">
      <c r="A82" s="6" t="n"/>
      <c r="B82" s="7" t="n"/>
      <c r="C82" s="7" t="n"/>
      <c r="D82" s="7" t="n"/>
      <c r="E82" s="7" t="n"/>
      <c r="F82" s="7" t="n"/>
      <c r="G82" s="8">
        <f>IF(COUNTA(A82:F82)=0,"",IF(TRIM(A82&amp;"")="","Item required",IFERROR(IF(NOT(AND(COUNT(B82:C82,F82)=3,MIN(B82:C82)&gt;=0,F82&gt;0,COUNT(D82:E82)=COUNTA(D82:E82),MIN(D82:E82)&gt;=0)),"Use nonnegative numbers; container must be positive",IF(NOT(IF(AND(B82&gt;0,C82+N(D82)&gt;0),B82*(C82+N(D82))*(1+N(E82)/100)/F82&gt;0,TRUE)),"Card requirement below numeric range; rescale",IF(B82*(C82+N(D82))*(1+N(E82)/100)/F82&gt;9007199254740991,"Card count too large; rescale units","Ready"))),"Check inputs / numeric range")))</f>
        <v/>
      </c>
      <c r="H82" s="8">
        <f>IF(G82&lt;&gt;"Ready","",IFERROR(C82+N(D82),""))</f>
        <v/>
      </c>
      <c r="I82" s="8">
        <f>IF(G82&lt;&gt;"Ready","",IFERROR(B82*H82,""))</f>
        <v/>
      </c>
      <c r="J82" s="8">
        <f>IF(G82&lt;&gt;"Ready","",IFERROR(I82*(N(E82)/100),""))</f>
        <v/>
      </c>
      <c r="K82" s="8">
        <f>IF(G82&lt;&gt;"Ready","",IFERROR(I82*(1+N(E82)/100)/F82,""))</f>
        <v/>
      </c>
      <c r="L82" s="8">
        <f>IF(G82&lt;&gt;"Ready","",IFERROR(IF(ABS(K82-ROUND(K82,0))&lt;=MIN(8.881784197001252E-16*K82,1E-9),ROUND(K82,0),ROUNDUP(K82,0)),""))</f>
        <v/>
      </c>
      <c r="M82" s="8">
        <f>IF(G82&lt;&gt;"Ready","",IFERROR(L82*F82,""))</f>
        <v/>
      </c>
      <c r="N82" s="8">
        <f>IF(G82&lt;&gt;"Ready","",IFERROR(M82,""))</f>
        <v/>
      </c>
      <c r="O82" s="8">
        <f>IF(G82&lt;&gt;"Ready","",IFERROR(M82/2,""))</f>
        <v/>
      </c>
    </row>
    <row r="83">
      <c r="A83" s="6" t="n"/>
      <c r="B83" s="7" t="n"/>
      <c r="C83" s="7" t="n"/>
      <c r="D83" s="7" t="n"/>
      <c r="E83" s="7" t="n"/>
      <c r="F83" s="7" t="n"/>
      <c r="G83" s="8">
        <f>IF(COUNTA(A83:F83)=0,"",IF(TRIM(A83&amp;"")="","Item required",IFERROR(IF(NOT(AND(COUNT(B83:C83,F83)=3,MIN(B83:C83)&gt;=0,F83&gt;0,COUNT(D83:E83)=COUNTA(D83:E83),MIN(D83:E83)&gt;=0)),"Use nonnegative numbers; container must be positive",IF(NOT(IF(AND(B83&gt;0,C83+N(D83)&gt;0),B83*(C83+N(D83))*(1+N(E83)/100)/F83&gt;0,TRUE)),"Card requirement below numeric range; rescale",IF(B83*(C83+N(D83))*(1+N(E83)/100)/F83&gt;9007199254740991,"Card count too large; rescale units","Ready"))),"Check inputs / numeric range")))</f>
        <v/>
      </c>
      <c r="H83" s="8">
        <f>IF(G83&lt;&gt;"Ready","",IFERROR(C83+N(D83),""))</f>
        <v/>
      </c>
      <c r="I83" s="8">
        <f>IF(G83&lt;&gt;"Ready","",IFERROR(B83*H83,""))</f>
        <v/>
      </c>
      <c r="J83" s="8">
        <f>IF(G83&lt;&gt;"Ready","",IFERROR(I83*(N(E83)/100),""))</f>
        <v/>
      </c>
      <c r="K83" s="8">
        <f>IF(G83&lt;&gt;"Ready","",IFERROR(I83*(1+N(E83)/100)/F83,""))</f>
        <v/>
      </c>
      <c r="L83" s="8">
        <f>IF(G83&lt;&gt;"Ready","",IFERROR(IF(ABS(K83-ROUND(K83,0))&lt;=MIN(8.881784197001252E-16*K83,1E-9),ROUND(K83,0),ROUNDUP(K83,0)),""))</f>
        <v/>
      </c>
      <c r="M83" s="8">
        <f>IF(G83&lt;&gt;"Ready","",IFERROR(L83*F83,""))</f>
        <v/>
      </c>
      <c r="N83" s="8">
        <f>IF(G83&lt;&gt;"Ready","",IFERROR(M83,""))</f>
        <v/>
      </c>
      <c r="O83" s="8">
        <f>IF(G83&lt;&gt;"Ready","",IFERROR(M83/2,""))</f>
        <v/>
      </c>
    </row>
    <row r="84">
      <c r="A84" s="6" t="n"/>
      <c r="B84" s="7" t="n"/>
      <c r="C84" s="7" t="n"/>
      <c r="D84" s="7" t="n"/>
      <c r="E84" s="7" t="n"/>
      <c r="F84" s="7" t="n"/>
      <c r="G84" s="8">
        <f>IF(COUNTA(A84:F84)=0,"",IF(TRIM(A84&amp;"")="","Item required",IFERROR(IF(NOT(AND(COUNT(B84:C84,F84)=3,MIN(B84:C84)&gt;=0,F84&gt;0,COUNT(D84:E84)=COUNTA(D84:E84),MIN(D84:E84)&gt;=0)),"Use nonnegative numbers; container must be positive",IF(NOT(IF(AND(B84&gt;0,C84+N(D84)&gt;0),B84*(C84+N(D84))*(1+N(E84)/100)/F84&gt;0,TRUE)),"Card requirement below numeric range; rescale",IF(B84*(C84+N(D84))*(1+N(E84)/100)/F84&gt;9007199254740991,"Card count too large; rescale units","Ready"))),"Check inputs / numeric range")))</f>
        <v/>
      </c>
      <c r="H84" s="8">
        <f>IF(G84&lt;&gt;"Ready","",IFERROR(C84+N(D84),""))</f>
        <v/>
      </c>
      <c r="I84" s="8">
        <f>IF(G84&lt;&gt;"Ready","",IFERROR(B84*H84,""))</f>
        <v/>
      </c>
      <c r="J84" s="8">
        <f>IF(G84&lt;&gt;"Ready","",IFERROR(I84*(N(E84)/100),""))</f>
        <v/>
      </c>
      <c r="K84" s="8">
        <f>IF(G84&lt;&gt;"Ready","",IFERROR(I84*(1+N(E84)/100)/F84,""))</f>
        <v/>
      </c>
      <c r="L84" s="8">
        <f>IF(G84&lt;&gt;"Ready","",IFERROR(IF(ABS(K84-ROUND(K84,0))&lt;=MIN(8.881784197001252E-16*K84,1E-9),ROUND(K84,0),ROUNDUP(K84,0)),""))</f>
        <v/>
      </c>
      <c r="M84" s="8">
        <f>IF(G84&lt;&gt;"Ready","",IFERROR(L84*F84,""))</f>
        <v/>
      </c>
      <c r="N84" s="8">
        <f>IF(G84&lt;&gt;"Ready","",IFERROR(M84,""))</f>
        <v/>
      </c>
      <c r="O84" s="8">
        <f>IF(G84&lt;&gt;"Ready","",IFERROR(M84/2,""))</f>
        <v/>
      </c>
    </row>
    <row r="85">
      <c r="A85" s="6" t="n"/>
      <c r="B85" s="7" t="n"/>
      <c r="C85" s="7" t="n"/>
      <c r="D85" s="7" t="n"/>
      <c r="E85" s="7" t="n"/>
      <c r="F85" s="7" t="n"/>
      <c r="G85" s="8">
        <f>IF(COUNTA(A85:F85)=0,"",IF(TRIM(A85&amp;"")="","Item required",IFERROR(IF(NOT(AND(COUNT(B85:C85,F85)=3,MIN(B85:C85)&gt;=0,F85&gt;0,COUNT(D85:E85)=COUNTA(D85:E85),MIN(D85:E85)&gt;=0)),"Use nonnegative numbers; container must be positive",IF(NOT(IF(AND(B85&gt;0,C85+N(D85)&gt;0),B85*(C85+N(D85))*(1+N(E85)/100)/F85&gt;0,TRUE)),"Card requirement below numeric range; rescale",IF(B85*(C85+N(D85))*(1+N(E85)/100)/F85&gt;9007199254740991,"Card count too large; rescale units","Ready"))),"Check inputs / numeric range")))</f>
        <v/>
      </c>
      <c r="H85" s="8">
        <f>IF(G85&lt;&gt;"Ready","",IFERROR(C85+N(D85),""))</f>
        <v/>
      </c>
      <c r="I85" s="8">
        <f>IF(G85&lt;&gt;"Ready","",IFERROR(B85*H85,""))</f>
        <v/>
      </c>
      <c r="J85" s="8">
        <f>IF(G85&lt;&gt;"Ready","",IFERROR(I85*(N(E85)/100),""))</f>
        <v/>
      </c>
      <c r="K85" s="8">
        <f>IF(G85&lt;&gt;"Ready","",IFERROR(I85*(1+N(E85)/100)/F85,""))</f>
        <v/>
      </c>
      <c r="L85" s="8">
        <f>IF(G85&lt;&gt;"Ready","",IFERROR(IF(ABS(K85-ROUND(K85,0))&lt;=MIN(8.881784197001252E-16*K85,1E-9),ROUND(K85,0),ROUNDUP(K85,0)),""))</f>
        <v/>
      </c>
      <c r="M85" s="8">
        <f>IF(G85&lt;&gt;"Ready","",IFERROR(L85*F85,""))</f>
        <v/>
      </c>
      <c r="N85" s="8">
        <f>IF(G85&lt;&gt;"Ready","",IFERROR(M85,""))</f>
        <v/>
      </c>
      <c r="O85" s="8">
        <f>IF(G85&lt;&gt;"Ready","",IFERROR(M85/2,""))</f>
        <v/>
      </c>
    </row>
    <row r="86">
      <c r="A86" s="6" t="n"/>
      <c r="B86" s="7" t="n"/>
      <c r="C86" s="7" t="n"/>
      <c r="D86" s="7" t="n"/>
      <c r="E86" s="7" t="n"/>
      <c r="F86" s="7" t="n"/>
      <c r="G86" s="8">
        <f>IF(COUNTA(A86:F86)=0,"",IF(TRIM(A86&amp;"")="","Item required",IFERROR(IF(NOT(AND(COUNT(B86:C86,F86)=3,MIN(B86:C86)&gt;=0,F86&gt;0,COUNT(D86:E86)=COUNTA(D86:E86),MIN(D86:E86)&gt;=0)),"Use nonnegative numbers; container must be positive",IF(NOT(IF(AND(B86&gt;0,C86+N(D86)&gt;0),B86*(C86+N(D86))*(1+N(E86)/100)/F86&gt;0,TRUE)),"Card requirement below numeric range; rescale",IF(B86*(C86+N(D86))*(1+N(E86)/100)/F86&gt;9007199254740991,"Card count too large; rescale units","Ready"))),"Check inputs / numeric range")))</f>
        <v/>
      </c>
      <c r="H86" s="8">
        <f>IF(G86&lt;&gt;"Ready","",IFERROR(C86+N(D86),""))</f>
        <v/>
      </c>
      <c r="I86" s="8">
        <f>IF(G86&lt;&gt;"Ready","",IFERROR(B86*H86,""))</f>
        <v/>
      </c>
      <c r="J86" s="8">
        <f>IF(G86&lt;&gt;"Ready","",IFERROR(I86*(N(E86)/100),""))</f>
        <v/>
      </c>
      <c r="K86" s="8">
        <f>IF(G86&lt;&gt;"Ready","",IFERROR(I86*(1+N(E86)/100)/F86,""))</f>
        <v/>
      </c>
      <c r="L86" s="8">
        <f>IF(G86&lt;&gt;"Ready","",IFERROR(IF(ABS(K86-ROUND(K86,0))&lt;=MIN(8.881784197001252E-16*K86,1E-9),ROUND(K86,0),ROUNDUP(K86,0)),""))</f>
        <v/>
      </c>
      <c r="M86" s="8">
        <f>IF(G86&lt;&gt;"Ready","",IFERROR(L86*F86,""))</f>
        <v/>
      </c>
      <c r="N86" s="8">
        <f>IF(G86&lt;&gt;"Ready","",IFERROR(M86,""))</f>
        <v/>
      </c>
      <c r="O86" s="8">
        <f>IF(G86&lt;&gt;"Ready","",IFERROR(M86/2,""))</f>
        <v/>
      </c>
    </row>
    <row r="87">
      <c r="A87" s="6" t="n"/>
      <c r="B87" s="7" t="n"/>
      <c r="C87" s="7" t="n"/>
      <c r="D87" s="7" t="n"/>
      <c r="E87" s="7" t="n"/>
      <c r="F87" s="7" t="n"/>
      <c r="G87" s="8">
        <f>IF(COUNTA(A87:F87)=0,"",IF(TRIM(A87&amp;"")="","Item required",IFERROR(IF(NOT(AND(COUNT(B87:C87,F87)=3,MIN(B87:C87)&gt;=0,F87&gt;0,COUNT(D87:E87)=COUNTA(D87:E87),MIN(D87:E87)&gt;=0)),"Use nonnegative numbers; container must be positive",IF(NOT(IF(AND(B87&gt;0,C87+N(D87)&gt;0),B87*(C87+N(D87))*(1+N(E87)/100)/F87&gt;0,TRUE)),"Card requirement below numeric range; rescale",IF(B87*(C87+N(D87))*(1+N(E87)/100)/F87&gt;9007199254740991,"Card count too large; rescale units","Ready"))),"Check inputs / numeric range")))</f>
        <v/>
      </c>
      <c r="H87" s="8">
        <f>IF(G87&lt;&gt;"Ready","",IFERROR(C87+N(D87),""))</f>
        <v/>
      </c>
      <c r="I87" s="8">
        <f>IF(G87&lt;&gt;"Ready","",IFERROR(B87*H87,""))</f>
        <v/>
      </c>
      <c r="J87" s="8">
        <f>IF(G87&lt;&gt;"Ready","",IFERROR(I87*(N(E87)/100),""))</f>
        <v/>
      </c>
      <c r="K87" s="8">
        <f>IF(G87&lt;&gt;"Ready","",IFERROR(I87*(1+N(E87)/100)/F87,""))</f>
        <v/>
      </c>
      <c r="L87" s="8">
        <f>IF(G87&lt;&gt;"Ready","",IFERROR(IF(ABS(K87-ROUND(K87,0))&lt;=MIN(8.881784197001252E-16*K87,1E-9),ROUND(K87,0),ROUNDUP(K87,0)),""))</f>
        <v/>
      </c>
      <c r="M87" s="8">
        <f>IF(G87&lt;&gt;"Ready","",IFERROR(L87*F87,""))</f>
        <v/>
      </c>
      <c r="N87" s="8">
        <f>IF(G87&lt;&gt;"Ready","",IFERROR(M87,""))</f>
        <v/>
      </c>
      <c r="O87" s="8">
        <f>IF(G87&lt;&gt;"Ready","",IFERROR(M87/2,""))</f>
        <v/>
      </c>
    </row>
    <row r="88">
      <c r="A88" s="6" t="n"/>
      <c r="B88" s="7" t="n"/>
      <c r="C88" s="7" t="n"/>
      <c r="D88" s="7" t="n"/>
      <c r="E88" s="7" t="n"/>
      <c r="F88" s="7" t="n"/>
      <c r="G88" s="8">
        <f>IF(COUNTA(A88:F88)=0,"",IF(TRIM(A88&amp;"")="","Item required",IFERROR(IF(NOT(AND(COUNT(B88:C88,F88)=3,MIN(B88:C88)&gt;=0,F88&gt;0,COUNT(D88:E88)=COUNTA(D88:E88),MIN(D88:E88)&gt;=0)),"Use nonnegative numbers; container must be positive",IF(NOT(IF(AND(B88&gt;0,C88+N(D88)&gt;0),B88*(C88+N(D88))*(1+N(E88)/100)/F88&gt;0,TRUE)),"Card requirement below numeric range; rescale",IF(B88*(C88+N(D88))*(1+N(E88)/100)/F88&gt;9007199254740991,"Card count too large; rescale units","Ready"))),"Check inputs / numeric range")))</f>
        <v/>
      </c>
      <c r="H88" s="8">
        <f>IF(G88&lt;&gt;"Ready","",IFERROR(C88+N(D88),""))</f>
        <v/>
      </c>
      <c r="I88" s="8">
        <f>IF(G88&lt;&gt;"Ready","",IFERROR(B88*H88,""))</f>
        <v/>
      </c>
      <c r="J88" s="8">
        <f>IF(G88&lt;&gt;"Ready","",IFERROR(I88*(N(E88)/100),""))</f>
        <v/>
      </c>
      <c r="K88" s="8">
        <f>IF(G88&lt;&gt;"Ready","",IFERROR(I88*(1+N(E88)/100)/F88,""))</f>
        <v/>
      </c>
      <c r="L88" s="8">
        <f>IF(G88&lt;&gt;"Ready","",IFERROR(IF(ABS(K88-ROUND(K88,0))&lt;=MIN(8.881784197001252E-16*K88,1E-9),ROUND(K88,0),ROUNDUP(K88,0)),""))</f>
        <v/>
      </c>
      <c r="M88" s="8">
        <f>IF(G88&lt;&gt;"Ready","",IFERROR(L88*F88,""))</f>
        <v/>
      </c>
      <c r="N88" s="8">
        <f>IF(G88&lt;&gt;"Ready","",IFERROR(M88,""))</f>
        <v/>
      </c>
      <c r="O88" s="8">
        <f>IF(G88&lt;&gt;"Ready","",IFERROR(M88/2,""))</f>
        <v/>
      </c>
    </row>
    <row r="89">
      <c r="A89" s="6" t="n"/>
      <c r="B89" s="7" t="n"/>
      <c r="C89" s="7" t="n"/>
      <c r="D89" s="7" t="n"/>
      <c r="E89" s="7" t="n"/>
      <c r="F89" s="7" t="n"/>
      <c r="G89" s="8">
        <f>IF(COUNTA(A89:F89)=0,"",IF(TRIM(A89&amp;"")="","Item required",IFERROR(IF(NOT(AND(COUNT(B89:C89,F89)=3,MIN(B89:C89)&gt;=0,F89&gt;0,COUNT(D89:E89)=COUNTA(D89:E89),MIN(D89:E89)&gt;=0)),"Use nonnegative numbers; container must be positive",IF(NOT(IF(AND(B89&gt;0,C89+N(D89)&gt;0),B89*(C89+N(D89))*(1+N(E89)/100)/F89&gt;0,TRUE)),"Card requirement below numeric range; rescale",IF(B89*(C89+N(D89))*(1+N(E89)/100)/F89&gt;9007199254740991,"Card count too large; rescale units","Ready"))),"Check inputs / numeric range")))</f>
        <v/>
      </c>
      <c r="H89" s="8">
        <f>IF(G89&lt;&gt;"Ready","",IFERROR(C89+N(D89),""))</f>
        <v/>
      </c>
      <c r="I89" s="8">
        <f>IF(G89&lt;&gt;"Ready","",IFERROR(B89*H89,""))</f>
        <v/>
      </c>
      <c r="J89" s="8">
        <f>IF(G89&lt;&gt;"Ready","",IFERROR(I89*(N(E89)/100),""))</f>
        <v/>
      </c>
      <c r="K89" s="8">
        <f>IF(G89&lt;&gt;"Ready","",IFERROR(I89*(1+N(E89)/100)/F89,""))</f>
        <v/>
      </c>
      <c r="L89" s="8">
        <f>IF(G89&lt;&gt;"Ready","",IFERROR(IF(ABS(K89-ROUND(K89,0))&lt;=MIN(8.881784197001252E-16*K89,1E-9),ROUND(K89,0),ROUNDUP(K89,0)),""))</f>
        <v/>
      </c>
      <c r="M89" s="8">
        <f>IF(G89&lt;&gt;"Ready","",IFERROR(L89*F89,""))</f>
        <v/>
      </c>
      <c r="N89" s="8">
        <f>IF(G89&lt;&gt;"Ready","",IFERROR(M89,""))</f>
        <v/>
      </c>
      <c r="O89" s="8">
        <f>IF(G89&lt;&gt;"Ready","",IFERROR(M89/2,""))</f>
        <v/>
      </c>
    </row>
    <row r="90">
      <c r="A90" s="6" t="n"/>
      <c r="B90" s="7" t="n"/>
      <c r="C90" s="7" t="n"/>
      <c r="D90" s="7" t="n"/>
      <c r="E90" s="7" t="n"/>
      <c r="F90" s="7" t="n"/>
      <c r="G90" s="8">
        <f>IF(COUNTA(A90:F90)=0,"",IF(TRIM(A90&amp;"")="","Item required",IFERROR(IF(NOT(AND(COUNT(B90:C90,F90)=3,MIN(B90:C90)&gt;=0,F90&gt;0,COUNT(D90:E90)=COUNTA(D90:E90),MIN(D90:E90)&gt;=0)),"Use nonnegative numbers; container must be positive",IF(NOT(IF(AND(B90&gt;0,C90+N(D90)&gt;0),B90*(C90+N(D90))*(1+N(E90)/100)/F90&gt;0,TRUE)),"Card requirement below numeric range; rescale",IF(B90*(C90+N(D90))*(1+N(E90)/100)/F90&gt;9007199254740991,"Card count too large; rescale units","Ready"))),"Check inputs / numeric range")))</f>
        <v/>
      </c>
      <c r="H90" s="8">
        <f>IF(G90&lt;&gt;"Ready","",IFERROR(C90+N(D90),""))</f>
        <v/>
      </c>
      <c r="I90" s="8">
        <f>IF(G90&lt;&gt;"Ready","",IFERROR(B90*H90,""))</f>
        <v/>
      </c>
      <c r="J90" s="8">
        <f>IF(G90&lt;&gt;"Ready","",IFERROR(I90*(N(E90)/100),""))</f>
        <v/>
      </c>
      <c r="K90" s="8">
        <f>IF(G90&lt;&gt;"Ready","",IFERROR(I90*(1+N(E90)/100)/F90,""))</f>
        <v/>
      </c>
      <c r="L90" s="8">
        <f>IF(G90&lt;&gt;"Ready","",IFERROR(IF(ABS(K90-ROUND(K90,0))&lt;=MIN(8.881784197001252E-16*K90,1E-9),ROUND(K90,0),ROUNDUP(K90,0)),""))</f>
        <v/>
      </c>
      <c r="M90" s="8">
        <f>IF(G90&lt;&gt;"Ready","",IFERROR(L90*F90,""))</f>
        <v/>
      </c>
      <c r="N90" s="8">
        <f>IF(G90&lt;&gt;"Ready","",IFERROR(M90,""))</f>
        <v/>
      </c>
      <c r="O90" s="8">
        <f>IF(G90&lt;&gt;"Ready","",IFERROR(M90/2,""))</f>
        <v/>
      </c>
    </row>
    <row r="91">
      <c r="A91" s="6" t="n"/>
      <c r="B91" s="7" t="n"/>
      <c r="C91" s="7" t="n"/>
      <c r="D91" s="7" t="n"/>
      <c r="E91" s="7" t="n"/>
      <c r="F91" s="7" t="n"/>
      <c r="G91" s="8">
        <f>IF(COUNTA(A91:F91)=0,"",IF(TRIM(A91&amp;"")="","Item required",IFERROR(IF(NOT(AND(COUNT(B91:C91,F91)=3,MIN(B91:C91)&gt;=0,F91&gt;0,COUNT(D91:E91)=COUNTA(D91:E91),MIN(D91:E91)&gt;=0)),"Use nonnegative numbers; container must be positive",IF(NOT(IF(AND(B91&gt;0,C91+N(D91)&gt;0),B91*(C91+N(D91))*(1+N(E91)/100)/F91&gt;0,TRUE)),"Card requirement below numeric range; rescale",IF(B91*(C91+N(D91))*(1+N(E91)/100)/F91&gt;9007199254740991,"Card count too large; rescale units","Ready"))),"Check inputs / numeric range")))</f>
        <v/>
      </c>
      <c r="H91" s="8">
        <f>IF(G91&lt;&gt;"Ready","",IFERROR(C91+N(D91),""))</f>
        <v/>
      </c>
      <c r="I91" s="8">
        <f>IF(G91&lt;&gt;"Ready","",IFERROR(B91*H91,""))</f>
        <v/>
      </c>
      <c r="J91" s="8">
        <f>IF(G91&lt;&gt;"Ready","",IFERROR(I91*(N(E91)/100),""))</f>
        <v/>
      </c>
      <c r="K91" s="8">
        <f>IF(G91&lt;&gt;"Ready","",IFERROR(I91*(1+N(E91)/100)/F91,""))</f>
        <v/>
      </c>
      <c r="L91" s="8">
        <f>IF(G91&lt;&gt;"Ready","",IFERROR(IF(ABS(K91-ROUND(K91,0))&lt;=MIN(8.881784197001252E-16*K91,1E-9),ROUND(K91,0),ROUNDUP(K91,0)),""))</f>
        <v/>
      </c>
      <c r="M91" s="8">
        <f>IF(G91&lt;&gt;"Ready","",IFERROR(L91*F91,""))</f>
        <v/>
      </c>
      <c r="N91" s="8">
        <f>IF(G91&lt;&gt;"Ready","",IFERROR(M91,""))</f>
        <v/>
      </c>
      <c r="O91" s="8">
        <f>IF(G91&lt;&gt;"Ready","",IFERROR(M91/2,""))</f>
        <v/>
      </c>
    </row>
    <row r="92">
      <c r="A92" s="6" t="n"/>
      <c r="B92" s="7" t="n"/>
      <c r="C92" s="7" t="n"/>
      <c r="D92" s="7" t="n"/>
      <c r="E92" s="7" t="n"/>
      <c r="F92" s="7" t="n"/>
      <c r="G92" s="8">
        <f>IF(COUNTA(A92:F92)=0,"",IF(TRIM(A92&amp;"")="","Item required",IFERROR(IF(NOT(AND(COUNT(B92:C92,F92)=3,MIN(B92:C92)&gt;=0,F92&gt;0,COUNT(D92:E92)=COUNTA(D92:E92),MIN(D92:E92)&gt;=0)),"Use nonnegative numbers; container must be positive",IF(NOT(IF(AND(B92&gt;0,C92+N(D92)&gt;0),B92*(C92+N(D92))*(1+N(E92)/100)/F92&gt;0,TRUE)),"Card requirement below numeric range; rescale",IF(B92*(C92+N(D92))*(1+N(E92)/100)/F92&gt;9007199254740991,"Card count too large; rescale units","Ready"))),"Check inputs / numeric range")))</f>
        <v/>
      </c>
      <c r="H92" s="8">
        <f>IF(G92&lt;&gt;"Ready","",IFERROR(C92+N(D92),""))</f>
        <v/>
      </c>
      <c r="I92" s="8">
        <f>IF(G92&lt;&gt;"Ready","",IFERROR(B92*H92,""))</f>
        <v/>
      </c>
      <c r="J92" s="8">
        <f>IF(G92&lt;&gt;"Ready","",IFERROR(I92*(N(E92)/100),""))</f>
        <v/>
      </c>
      <c r="K92" s="8">
        <f>IF(G92&lt;&gt;"Ready","",IFERROR(I92*(1+N(E92)/100)/F92,""))</f>
        <v/>
      </c>
      <c r="L92" s="8">
        <f>IF(G92&lt;&gt;"Ready","",IFERROR(IF(ABS(K92-ROUND(K92,0))&lt;=MIN(8.881784197001252E-16*K92,1E-9),ROUND(K92,0),ROUNDUP(K92,0)),""))</f>
        <v/>
      </c>
      <c r="M92" s="8">
        <f>IF(G92&lt;&gt;"Ready","",IFERROR(L92*F92,""))</f>
        <v/>
      </c>
      <c r="N92" s="8">
        <f>IF(G92&lt;&gt;"Ready","",IFERROR(M92,""))</f>
        <v/>
      </c>
      <c r="O92" s="8">
        <f>IF(G92&lt;&gt;"Ready","",IFERROR(M92/2,""))</f>
        <v/>
      </c>
    </row>
    <row r="93">
      <c r="A93" s="6" t="n"/>
      <c r="B93" s="7" t="n"/>
      <c r="C93" s="7" t="n"/>
      <c r="D93" s="7" t="n"/>
      <c r="E93" s="7" t="n"/>
      <c r="F93" s="7" t="n"/>
      <c r="G93" s="8">
        <f>IF(COUNTA(A93:F93)=0,"",IF(TRIM(A93&amp;"")="","Item required",IFERROR(IF(NOT(AND(COUNT(B93:C93,F93)=3,MIN(B93:C93)&gt;=0,F93&gt;0,COUNT(D93:E93)=COUNTA(D93:E93),MIN(D93:E93)&gt;=0)),"Use nonnegative numbers; container must be positive",IF(NOT(IF(AND(B93&gt;0,C93+N(D93)&gt;0),B93*(C93+N(D93))*(1+N(E93)/100)/F93&gt;0,TRUE)),"Card requirement below numeric range; rescale",IF(B93*(C93+N(D93))*(1+N(E93)/100)/F93&gt;9007199254740991,"Card count too large; rescale units","Ready"))),"Check inputs / numeric range")))</f>
        <v/>
      </c>
      <c r="H93" s="8">
        <f>IF(G93&lt;&gt;"Ready","",IFERROR(C93+N(D93),""))</f>
        <v/>
      </c>
      <c r="I93" s="8">
        <f>IF(G93&lt;&gt;"Ready","",IFERROR(B93*H93,""))</f>
        <v/>
      </c>
      <c r="J93" s="8">
        <f>IF(G93&lt;&gt;"Ready","",IFERROR(I93*(N(E93)/100),""))</f>
        <v/>
      </c>
      <c r="K93" s="8">
        <f>IF(G93&lt;&gt;"Ready","",IFERROR(I93*(1+N(E93)/100)/F93,""))</f>
        <v/>
      </c>
      <c r="L93" s="8">
        <f>IF(G93&lt;&gt;"Ready","",IFERROR(IF(ABS(K93-ROUND(K93,0))&lt;=MIN(8.881784197001252E-16*K93,1E-9),ROUND(K93,0),ROUNDUP(K93,0)),""))</f>
        <v/>
      </c>
      <c r="M93" s="8">
        <f>IF(G93&lt;&gt;"Ready","",IFERROR(L93*F93,""))</f>
        <v/>
      </c>
      <c r="N93" s="8">
        <f>IF(G93&lt;&gt;"Ready","",IFERROR(M93,""))</f>
        <v/>
      </c>
      <c r="O93" s="8">
        <f>IF(G93&lt;&gt;"Ready","",IFERROR(M93/2,""))</f>
        <v/>
      </c>
    </row>
    <row r="94">
      <c r="A94" s="6" t="n"/>
      <c r="B94" s="7" t="n"/>
      <c r="C94" s="7" t="n"/>
      <c r="D94" s="7" t="n"/>
      <c r="E94" s="7" t="n"/>
      <c r="F94" s="7" t="n"/>
      <c r="G94" s="8">
        <f>IF(COUNTA(A94:F94)=0,"",IF(TRIM(A94&amp;"")="","Item required",IFERROR(IF(NOT(AND(COUNT(B94:C94,F94)=3,MIN(B94:C94)&gt;=0,F94&gt;0,COUNT(D94:E94)=COUNTA(D94:E94),MIN(D94:E94)&gt;=0)),"Use nonnegative numbers; container must be positive",IF(NOT(IF(AND(B94&gt;0,C94+N(D94)&gt;0),B94*(C94+N(D94))*(1+N(E94)/100)/F94&gt;0,TRUE)),"Card requirement below numeric range; rescale",IF(B94*(C94+N(D94))*(1+N(E94)/100)/F94&gt;9007199254740991,"Card count too large; rescale units","Ready"))),"Check inputs / numeric range")))</f>
        <v/>
      </c>
      <c r="H94" s="8">
        <f>IF(G94&lt;&gt;"Ready","",IFERROR(C94+N(D94),""))</f>
        <v/>
      </c>
      <c r="I94" s="8">
        <f>IF(G94&lt;&gt;"Ready","",IFERROR(B94*H94,""))</f>
        <v/>
      </c>
      <c r="J94" s="8">
        <f>IF(G94&lt;&gt;"Ready","",IFERROR(I94*(N(E94)/100),""))</f>
        <v/>
      </c>
      <c r="K94" s="8">
        <f>IF(G94&lt;&gt;"Ready","",IFERROR(I94*(1+N(E94)/100)/F94,""))</f>
        <v/>
      </c>
      <c r="L94" s="8">
        <f>IF(G94&lt;&gt;"Ready","",IFERROR(IF(ABS(K94-ROUND(K94,0))&lt;=MIN(8.881784197001252E-16*K94,1E-9),ROUND(K94,0),ROUNDUP(K94,0)),""))</f>
        <v/>
      </c>
      <c r="M94" s="8">
        <f>IF(G94&lt;&gt;"Ready","",IFERROR(L94*F94,""))</f>
        <v/>
      </c>
      <c r="N94" s="8">
        <f>IF(G94&lt;&gt;"Ready","",IFERROR(M94,""))</f>
        <v/>
      </c>
      <c r="O94" s="8">
        <f>IF(G94&lt;&gt;"Ready","",IFERROR(M94/2,""))</f>
        <v/>
      </c>
    </row>
    <row r="95">
      <c r="A95" s="6" t="n"/>
      <c r="B95" s="7" t="n"/>
      <c r="C95" s="7" t="n"/>
      <c r="D95" s="7" t="n"/>
      <c r="E95" s="7" t="n"/>
      <c r="F95" s="7" t="n"/>
      <c r="G95" s="8">
        <f>IF(COUNTA(A95:F95)=0,"",IF(TRIM(A95&amp;"")="","Item required",IFERROR(IF(NOT(AND(COUNT(B95:C95,F95)=3,MIN(B95:C95)&gt;=0,F95&gt;0,COUNT(D95:E95)=COUNTA(D95:E95),MIN(D95:E95)&gt;=0)),"Use nonnegative numbers; container must be positive",IF(NOT(IF(AND(B95&gt;0,C95+N(D95)&gt;0),B95*(C95+N(D95))*(1+N(E95)/100)/F95&gt;0,TRUE)),"Card requirement below numeric range; rescale",IF(B95*(C95+N(D95))*(1+N(E95)/100)/F95&gt;9007199254740991,"Card count too large; rescale units","Ready"))),"Check inputs / numeric range")))</f>
        <v/>
      </c>
      <c r="H95" s="8">
        <f>IF(G95&lt;&gt;"Ready","",IFERROR(C95+N(D95),""))</f>
        <v/>
      </c>
      <c r="I95" s="8">
        <f>IF(G95&lt;&gt;"Ready","",IFERROR(B95*H95,""))</f>
        <v/>
      </c>
      <c r="J95" s="8">
        <f>IF(G95&lt;&gt;"Ready","",IFERROR(I95*(N(E95)/100),""))</f>
        <v/>
      </c>
      <c r="K95" s="8">
        <f>IF(G95&lt;&gt;"Ready","",IFERROR(I95*(1+N(E95)/100)/F95,""))</f>
        <v/>
      </c>
      <c r="L95" s="8">
        <f>IF(G95&lt;&gt;"Ready","",IFERROR(IF(ABS(K95-ROUND(K95,0))&lt;=MIN(8.881784197001252E-16*K95,1E-9),ROUND(K95,0),ROUNDUP(K95,0)),""))</f>
        <v/>
      </c>
      <c r="M95" s="8">
        <f>IF(G95&lt;&gt;"Ready","",IFERROR(L95*F95,""))</f>
        <v/>
      </c>
      <c r="N95" s="8">
        <f>IF(G95&lt;&gt;"Ready","",IFERROR(M95,""))</f>
        <v/>
      </c>
      <c r="O95" s="8">
        <f>IF(G95&lt;&gt;"Ready","",IFERROR(M95/2,""))</f>
        <v/>
      </c>
    </row>
    <row r="96">
      <c r="A96" s="6" t="n"/>
      <c r="B96" s="7" t="n"/>
      <c r="C96" s="7" t="n"/>
      <c r="D96" s="7" t="n"/>
      <c r="E96" s="7" t="n"/>
      <c r="F96" s="7" t="n"/>
      <c r="G96" s="8">
        <f>IF(COUNTA(A96:F96)=0,"",IF(TRIM(A96&amp;"")="","Item required",IFERROR(IF(NOT(AND(COUNT(B96:C96,F96)=3,MIN(B96:C96)&gt;=0,F96&gt;0,COUNT(D96:E96)=COUNTA(D96:E96),MIN(D96:E96)&gt;=0)),"Use nonnegative numbers; container must be positive",IF(NOT(IF(AND(B96&gt;0,C96+N(D96)&gt;0),B96*(C96+N(D96))*(1+N(E96)/100)/F96&gt;0,TRUE)),"Card requirement below numeric range; rescale",IF(B96*(C96+N(D96))*(1+N(E96)/100)/F96&gt;9007199254740991,"Card count too large; rescale units","Ready"))),"Check inputs / numeric range")))</f>
        <v/>
      </c>
      <c r="H96" s="8">
        <f>IF(G96&lt;&gt;"Ready","",IFERROR(C96+N(D96),""))</f>
        <v/>
      </c>
      <c r="I96" s="8">
        <f>IF(G96&lt;&gt;"Ready","",IFERROR(B96*H96,""))</f>
        <v/>
      </c>
      <c r="J96" s="8">
        <f>IF(G96&lt;&gt;"Ready","",IFERROR(I96*(N(E96)/100),""))</f>
        <v/>
      </c>
      <c r="K96" s="8">
        <f>IF(G96&lt;&gt;"Ready","",IFERROR(I96*(1+N(E96)/100)/F96,""))</f>
        <v/>
      </c>
      <c r="L96" s="8">
        <f>IF(G96&lt;&gt;"Ready","",IFERROR(IF(ABS(K96-ROUND(K96,0))&lt;=MIN(8.881784197001252E-16*K96,1E-9),ROUND(K96,0),ROUNDUP(K96,0)),""))</f>
        <v/>
      </c>
      <c r="M96" s="8">
        <f>IF(G96&lt;&gt;"Ready","",IFERROR(L96*F96,""))</f>
        <v/>
      </c>
      <c r="N96" s="8">
        <f>IF(G96&lt;&gt;"Ready","",IFERROR(M96,""))</f>
        <v/>
      </c>
      <c r="O96" s="8">
        <f>IF(G96&lt;&gt;"Ready","",IFERROR(M96/2,""))</f>
        <v/>
      </c>
    </row>
    <row r="97">
      <c r="A97" s="6" t="n"/>
      <c r="B97" s="7" t="n"/>
      <c r="C97" s="7" t="n"/>
      <c r="D97" s="7" t="n"/>
      <c r="E97" s="7" t="n"/>
      <c r="F97" s="7" t="n"/>
      <c r="G97" s="8">
        <f>IF(COUNTA(A97:F97)=0,"",IF(TRIM(A97&amp;"")="","Item required",IFERROR(IF(NOT(AND(COUNT(B97:C97,F97)=3,MIN(B97:C97)&gt;=0,F97&gt;0,COUNT(D97:E97)=COUNTA(D97:E97),MIN(D97:E97)&gt;=0)),"Use nonnegative numbers; container must be positive",IF(NOT(IF(AND(B97&gt;0,C97+N(D97)&gt;0),B97*(C97+N(D97))*(1+N(E97)/100)/F97&gt;0,TRUE)),"Card requirement below numeric range; rescale",IF(B97*(C97+N(D97))*(1+N(E97)/100)/F97&gt;9007199254740991,"Card count too large; rescale units","Ready"))),"Check inputs / numeric range")))</f>
        <v/>
      </c>
      <c r="H97" s="8">
        <f>IF(G97&lt;&gt;"Ready","",IFERROR(C97+N(D97),""))</f>
        <v/>
      </c>
      <c r="I97" s="8">
        <f>IF(G97&lt;&gt;"Ready","",IFERROR(B97*H97,""))</f>
        <v/>
      </c>
      <c r="J97" s="8">
        <f>IF(G97&lt;&gt;"Ready","",IFERROR(I97*(N(E97)/100),""))</f>
        <v/>
      </c>
      <c r="K97" s="8">
        <f>IF(G97&lt;&gt;"Ready","",IFERROR(I97*(1+N(E97)/100)/F97,""))</f>
        <v/>
      </c>
      <c r="L97" s="8">
        <f>IF(G97&lt;&gt;"Ready","",IFERROR(IF(ABS(K97-ROUND(K97,0))&lt;=MIN(8.881784197001252E-16*K97,1E-9),ROUND(K97,0),ROUNDUP(K97,0)),""))</f>
        <v/>
      </c>
      <c r="M97" s="8">
        <f>IF(G97&lt;&gt;"Ready","",IFERROR(L97*F97,""))</f>
        <v/>
      </c>
      <c r="N97" s="8">
        <f>IF(G97&lt;&gt;"Ready","",IFERROR(M97,""))</f>
        <v/>
      </c>
      <c r="O97" s="8">
        <f>IF(G97&lt;&gt;"Ready","",IFERROR(M97/2,""))</f>
        <v/>
      </c>
    </row>
    <row r="98">
      <c r="A98" s="6" t="n"/>
      <c r="B98" s="7" t="n"/>
      <c r="C98" s="7" t="n"/>
      <c r="D98" s="7" t="n"/>
      <c r="E98" s="7" t="n"/>
      <c r="F98" s="7" t="n"/>
      <c r="G98" s="8">
        <f>IF(COUNTA(A98:F98)=0,"",IF(TRIM(A98&amp;"")="","Item required",IFERROR(IF(NOT(AND(COUNT(B98:C98,F98)=3,MIN(B98:C98)&gt;=0,F98&gt;0,COUNT(D98:E98)=COUNTA(D98:E98),MIN(D98:E98)&gt;=0)),"Use nonnegative numbers; container must be positive",IF(NOT(IF(AND(B98&gt;0,C98+N(D98)&gt;0),B98*(C98+N(D98))*(1+N(E98)/100)/F98&gt;0,TRUE)),"Card requirement below numeric range; rescale",IF(B98*(C98+N(D98))*(1+N(E98)/100)/F98&gt;9007199254740991,"Card count too large; rescale units","Ready"))),"Check inputs / numeric range")))</f>
        <v/>
      </c>
      <c r="H98" s="8">
        <f>IF(G98&lt;&gt;"Ready","",IFERROR(C98+N(D98),""))</f>
        <v/>
      </c>
      <c r="I98" s="8">
        <f>IF(G98&lt;&gt;"Ready","",IFERROR(B98*H98,""))</f>
        <v/>
      </c>
      <c r="J98" s="8">
        <f>IF(G98&lt;&gt;"Ready","",IFERROR(I98*(N(E98)/100),""))</f>
        <v/>
      </c>
      <c r="K98" s="8">
        <f>IF(G98&lt;&gt;"Ready","",IFERROR(I98*(1+N(E98)/100)/F98,""))</f>
        <v/>
      </c>
      <c r="L98" s="8">
        <f>IF(G98&lt;&gt;"Ready","",IFERROR(IF(ABS(K98-ROUND(K98,0))&lt;=MIN(8.881784197001252E-16*K98,1E-9),ROUND(K98,0),ROUNDUP(K98,0)),""))</f>
        <v/>
      </c>
      <c r="M98" s="8">
        <f>IF(G98&lt;&gt;"Ready","",IFERROR(L98*F98,""))</f>
        <v/>
      </c>
      <c r="N98" s="8">
        <f>IF(G98&lt;&gt;"Ready","",IFERROR(M98,""))</f>
        <v/>
      </c>
      <c r="O98" s="8">
        <f>IF(G98&lt;&gt;"Ready","",IFERROR(M98/2,""))</f>
        <v/>
      </c>
    </row>
    <row r="99">
      <c r="A99" s="6" t="n"/>
      <c r="B99" s="7" t="n"/>
      <c r="C99" s="7" t="n"/>
      <c r="D99" s="7" t="n"/>
      <c r="E99" s="7" t="n"/>
      <c r="F99" s="7" t="n"/>
      <c r="G99" s="8">
        <f>IF(COUNTA(A99:F99)=0,"",IF(TRIM(A99&amp;"")="","Item required",IFERROR(IF(NOT(AND(COUNT(B99:C99,F99)=3,MIN(B99:C99)&gt;=0,F99&gt;0,COUNT(D99:E99)=COUNTA(D99:E99),MIN(D99:E99)&gt;=0)),"Use nonnegative numbers; container must be positive",IF(NOT(IF(AND(B99&gt;0,C99+N(D99)&gt;0),B99*(C99+N(D99))*(1+N(E99)/100)/F99&gt;0,TRUE)),"Card requirement below numeric range; rescale",IF(B99*(C99+N(D99))*(1+N(E99)/100)/F99&gt;9007199254740991,"Card count too large; rescale units","Ready"))),"Check inputs / numeric range")))</f>
        <v/>
      </c>
      <c r="H99" s="8">
        <f>IF(G99&lt;&gt;"Ready","",IFERROR(C99+N(D99),""))</f>
        <v/>
      </c>
      <c r="I99" s="8">
        <f>IF(G99&lt;&gt;"Ready","",IFERROR(B99*H99,""))</f>
        <v/>
      </c>
      <c r="J99" s="8">
        <f>IF(G99&lt;&gt;"Ready","",IFERROR(I99*(N(E99)/100),""))</f>
        <v/>
      </c>
      <c r="K99" s="8">
        <f>IF(G99&lt;&gt;"Ready","",IFERROR(I99*(1+N(E99)/100)/F99,""))</f>
        <v/>
      </c>
      <c r="L99" s="8">
        <f>IF(G99&lt;&gt;"Ready","",IFERROR(IF(ABS(K99-ROUND(K99,0))&lt;=MIN(8.881784197001252E-16*K99,1E-9),ROUND(K99,0),ROUNDUP(K99,0)),""))</f>
        <v/>
      </c>
      <c r="M99" s="8">
        <f>IF(G99&lt;&gt;"Ready","",IFERROR(L99*F99,""))</f>
        <v/>
      </c>
      <c r="N99" s="8">
        <f>IF(G99&lt;&gt;"Ready","",IFERROR(M99,""))</f>
        <v/>
      </c>
      <c r="O99" s="8">
        <f>IF(G99&lt;&gt;"Ready","",IFERROR(M99/2,""))</f>
        <v/>
      </c>
    </row>
    <row r="100">
      <c r="A100" s="6" t="n"/>
      <c r="B100" s="7" t="n"/>
      <c r="C100" s="7" t="n"/>
      <c r="D100" s="7" t="n"/>
      <c r="E100" s="7" t="n"/>
      <c r="F100" s="7" t="n"/>
      <c r="G100" s="8">
        <f>IF(COUNTA(A100:F100)=0,"",IF(TRIM(A100&amp;"")="","Item required",IFERROR(IF(NOT(AND(COUNT(B100:C100,F100)=3,MIN(B100:C100)&gt;=0,F100&gt;0,COUNT(D100:E100)=COUNTA(D100:E100),MIN(D100:E100)&gt;=0)),"Use nonnegative numbers; container must be positive",IF(NOT(IF(AND(B100&gt;0,C100+N(D100)&gt;0),B100*(C100+N(D100))*(1+N(E100)/100)/F100&gt;0,TRUE)),"Card requirement below numeric range; rescale",IF(B100*(C100+N(D100))*(1+N(E100)/100)/F100&gt;9007199254740991,"Card count too large; rescale units","Ready"))),"Check inputs / numeric range")))</f>
        <v/>
      </c>
      <c r="H100" s="8">
        <f>IF(G100&lt;&gt;"Ready","",IFERROR(C100+N(D100),""))</f>
        <v/>
      </c>
      <c r="I100" s="8">
        <f>IF(G100&lt;&gt;"Ready","",IFERROR(B100*H100,""))</f>
        <v/>
      </c>
      <c r="J100" s="8">
        <f>IF(G100&lt;&gt;"Ready","",IFERROR(I100*(N(E100)/100),""))</f>
        <v/>
      </c>
      <c r="K100" s="8">
        <f>IF(G100&lt;&gt;"Ready","",IFERROR(I100*(1+N(E100)/100)/F100,""))</f>
        <v/>
      </c>
      <c r="L100" s="8">
        <f>IF(G100&lt;&gt;"Ready","",IFERROR(IF(ABS(K100-ROUND(K100,0))&lt;=MIN(8.881784197001252E-16*K100,1E-9),ROUND(K100,0),ROUNDUP(K100,0)),""))</f>
        <v/>
      </c>
      <c r="M100" s="8">
        <f>IF(G100&lt;&gt;"Ready","",IFERROR(L100*F100,""))</f>
        <v/>
      </c>
      <c r="N100" s="8">
        <f>IF(G100&lt;&gt;"Ready","",IFERROR(M100,""))</f>
        <v/>
      </c>
      <c r="O100" s="8">
        <f>IF(G100&lt;&gt;"Ready","",IFERROR(M100/2,""))</f>
        <v/>
      </c>
    </row>
    <row r="101">
      <c r="A101" s="6" t="n"/>
      <c r="B101" s="7" t="n"/>
      <c r="C101" s="7" t="n"/>
      <c r="D101" s="7" t="n"/>
      <c r="E101" s="7" t="n"/>
      <c r="F101" s="7" t="n"/>
      <c r="G101" s="8">
        <f>IF(COUNTA(A101:F101)=0,"",IF(TRIM(A101&amp;"")="","Item required",IFERROR(IF(NOT(AND(COUNT(B101:C101,F101)=3,MIN(B101:C101)&gt;=0,F101&gt;0,COUNT(D101:E101)=COUNTA(D101:E101),MIN(D101:E101)&gt;=0)),"Use nonnegative numbers; container must be positive",IF(NOT(IF(AND(B101&gt;0,C101+N(D101)&gt;0),B101*(C101+N(D101))*(1+N(E101)/100)/F101&gt;0,TRUE)),"Card requirement below numeric range; rescale",IF(B101*(C101+N(D101))*(1+N(E101)/100)/F101&gt;9007199254740991,"Card count too large; rescale units","Ready"))),"Check inputs / numeric range")))</f>
        <v/>
      </c>
      <c r="H101" s="8">
        <f>IF(G101&lt;&gt;"Ready","",IFERROR(C101+N(D101),""))</f>
        <v/>
      </c>
      <c r="I101" s="8">
        <f>IF(G101&lt;&gt;"Ready","",IFERROR(B101*H101,""))</f>
        <v/>
      </c>
      <c r="J101" s="8">
        <f>IF(G101&lt;&gt;"Ready","",IFERROR(I101*(N(E101)/100),""))</f>
        <v/>
      </c>
      <c r="K101" s="8">
        <f>IF(G101&lt;&gt;"Ready","",IFERROR(I101*(1+N(E101)/100)/F101,""))</f>
        <v/>
      </c>
      <c r="L101" s="8">
        <f>IF(G101&lt;&gt;"Ready","",IFERROR(IF(ABS(K101-ROUND(K101,0))&lt;=MIN(8.881784197001252E-16*K101,1E-9),ROUND(K101,0),ROUNDUP(K101,0)),""))</f>
        <v/>
      </c>
      <c r="M101" s="8">
        <f>IF(G101&lt;&gt;"Ready","",IFERROR(L101*F101,""))</f>
        <v/>
      </c>
      <c r="N101" s="8">
        <f>IF(G101&lt;&gt;"Ready","",IFERROR(M101,""))</f>
        <v/>
      </c>
      <c r="O101" s="8">
        <f>IF(G101&lt;&gt;"Ready","",IFERROR(M101/2,""))</f>
        <v/>
      </c>
    </row>
    <row r="102">
      <c r="A102" s="6" t="n"/>
      <c r="B102" s="7" t="n"/>
      <c r="C102" s="7" t="n"/>
      <c r="D102" s="7" t="n"/>
      <c r="E102" s="7" t="n"/>
      <c r="F102" s="7" t="n"/>
      <c r="G102" s="8">
        <f>IF(COUNTA(A102:F102)=0,"",IF(TRIM(A102&amp;"")="","Item required",IFERROR(IF(NOT(AND(COUNT(B102:C102,F102)=3,MIN(B102:C102)&gt;=0,F102&gt;0,COUNT(D102:E102)=COUNTA(D102:E102),MIN(D102:E102)&gt;=0)),"Use nonnegative numbers; container must be positive",IF(NOT(IF(AND(B102&gt;0,C102+N(D102)&gt;0),B102*(C102+N(D102))*(1+N(E102)/100)/F102&gt;0,TRUE)),"Card requirement below numeric range; rescale",IF(B102*(C102+N(D102))*(1+N(E102)/100)/F102&gt;9007199254740991,"Card count too large; rescale units","Ready"))),"Check inputs / numeric range")))</f>
        <v/>
      </c>
      <c r="H102" s="8">
        <f>IF(G102&lt;&gt;"Ready","",IFERROR(C102+N(D102),""))</f>
        <v/>
      </c>
      <c r="I102" s="8">
        <f>IF(G102&lt;&gt;"Ready","",IFERROR(B102*H102,""))</f>
        <v/>
      </c>
      <c r="J102" s="8">
        <f>IF(G102&lt;&gt;"Ready","",IFERROR(I102*(N(E102)/100),""))</f>
        <v/>
      </c>
      <c r="K102" s="8">
        <f>IF(G102&lt;&gt;"Ready","",IFERROR(I102*(1+N(E102)/100)/F102,""))</f>
        <v/>
      </c>
      <c r="L102" s="8">
        <f>IF(G102&lt;&gt;"Ready","",IFERROR(IF(ABS(K102-ROUND(K102,0))&lt;=MIN(8.881784197001252E-16*K102,1E-9),ROUND(K102,0),ROUNDUP(K102,0)),""))</f>
        <v/>
      </c>
      <c r="M102" s="8">
        <f>IF(G102&lt;&gt;"Ready","",IFERROR(L102*F102,""))</f>
        <v/>
      </c>
      <c r="N102" s="8">
        <f>IF(G102&lt;&gt;"Ready","",IFERROR(M102,""))</f>
        <v/>
      </c>
      <c r="O102" s="8">
        <f>IF(G102&lt;&gt;"Ready","",IFERROR(M102/2,""))</f>
        <v/>
      </c>
    </row>
    <row r="103">
      <c r="A103" s="6" t="n"/>
      <c r="B103" s="7" t="n"/>
      <c r="C103" s="7" t="n"/>
      <c r="D103" s="7" t="n"/>
      <c r="E103" s="7" t="n"/>
      <c r="F103" s="7" t="n"/>
      <c r="G103" s="8">
        <f>IF(COUNTA(A103:F103)=0,"",IF(TRIM(A103&amp;"")="","Item required",IFERROR(IF(NOT(AND(COUNT(B103:C103,F103)=3,MIN(B103:C103)&gt;=0,F103&gt;0,COUNT(D103:E103)=COUNTA(D103:E103),MIN(D103:E103)&gt;=0)),"Use nonnegative numbers; container must be positive",IF(NOT(IF(AND(B103&gt;0,C103+N(D103)&gt;0),B103*(C103+N(D103))*(1+N(E103)/100)/F103&gt;0,TRUE)),"Card requirement below numeric range; rescale",IF(B103*(C103+N(D103))*(1+N(E103)/100)/F103&gt;9007199254740991,"Card count too large; rescale units","Ready"))),"Check inputs / numeric range")))</f>
        <v/>
      </c>
      <c r="H103" s="8">
        <f>IF(G103&lt;&gt;"Ready","",IFERROR(C103+N(D103),""))</f>
        <v/>
      </c>
      <c r="I103" s="8">
        <f>IF(G103&lt;&gt;"Ready","",IFERROR(B103*H103,""))</f>
        <v/>
      </c>
      <c r="J103" s="8">
        <f>IF(G103&lt;&gt;"Ready","",IFERROR(I103*(N(E103)/100),""))</f>
        <v/>
      </c>
      <c r="K103" s="8">
        <f>IF(G103&lt;&gt;"Ready","",IFERROR(I103*(1+N(E103)/100)/F103,""))</f>
        <v/>
      </c>
      <c r="L103" s="8">
        <f>IF(G103&lt;&gt;"Ready","",IFERROR(IF(ABS(K103-ROUND(K103,0))&lt;=MIN(8.881784197001252E-16*K103,1E-9),ROUND(K103,0),ROUNDUP(K103,0)),""))</f>
        <v/>
      </c>
      <c r="M103" s="8">
        <f>IF(G103&lt;&gt;"Ready","",IFERROR(L103*F103,""))</f>
        <v/>
      </c>
      <c r="N103" s="8">
        <f>IF(G103&lt;&gt;"Ready","",IFERROR(M103,""))</f>
        <v/>
      </c>
      <c r="O103" s="8">
        <f>IF(G103&lt;&gt;"Ready","",IFERROR(M103/2,""))</f>
        <v/>
      </c>
    </row>
    <row r="104">
      <c r="A104" s="6" t="n"/>
      <c r="B104" s="7" t="n"/>
      <c r="C104" s="7" t="n"/>
      <c r="D104" s="7" t="n"/>
      <c r="E104" s="7" t="n"/>
      <c r="F104" s="7" t="n"/>
      <c r="G104" s="8">
        <f>IF(COUNTA(A104:F104)=0,"",IF(TRIM(A104&amp;"")="","Item required",IFERROR(IF(NOT(AND(COUNT(B104:C104,F104)=3,MIN(B104:C104)&gt;=0,F104&gt;0,COUNT(D104:E104)=COUNTA(D104:E104),MIN(D104:E104)&gt;=0)),"Use nonnegative numbers; container must be positive",IF(NOT(IF(AND(B104&gt;0,C104+N(D104)&gt;0),B104*(C104+N(D104))*(1+N(E104)/100)/F104&gt;0,TRUE)),"Card requirement below numeric range; rescale",IF(B104*(C104+N(D104))*(1+N(E104)/100)/F104&gt;9007199254740991,"Card count too large; rescale units","Ready"))),"Check inputs / numeric range")))</f>
        <v/>
      </c>
      <c r="H104" s="8">
        <f>IF(G104&lt;&gt;"Ready","",IFERROR(C104+N(D104),""))</f>
        <v/>
      </c>
      <c r="I104" s="8">
        <f>IF(G104&lt;&gt;"Ready","",IFERROR(B104*H104,""))</f>
        <v/>
      </c>
      <c r="J104" s="8">
        <f>IF(G104&lt;&gt;"Ready","",IFERROR(I104*(N(E104)/100),""))</f>
        <v/>
      </c>
      <c r="K104" s="8">
        <f>IF(G104&lt;&gt;"Ready","",IFERROR(I104*(1+N(E104)/100)/F104,""))</f>
        <v/>
      </c>
      <c r="L104" s="8">
        <f>IF(G104&lt;&gt;"Ready","",IFERROR(IF(ABS(K104-ROUND(K104,0))&lt;=MIN(8.881784197001252E-16*K104,1E-9),ROUND(K104,0),ROUNDUP(K104,0)),""))</f>
        <v/>
      </c>
      <c r="M104" s="8">
        <f>IF(G104&lt;&gt;"Ready","",IFERROR(L104*F104,""))</f>
        <v/>
      </c>
      <c r="N104" s="8">
        <f>IF(G104&lt;&gt;"Ready","",IFERROR(M104,""))</f>
        <v/>
      </c>
      <c r="O104" s="8">
        <f>IF(G104&lt;&gt;"Ready","",IFERROR(M104/2,""))</f>
        <v/>
      </c>
    </row>
    <row r="105">
      <c r="A105" s="6" t="n"/>
      <c r="B105" s="7" t="n"/>
      <c r="C105" s="7" t="n"/>
      <c r="D105" s="7" t="n"/>
      <c r="E105" s="7" t="n"/>
      <c r="F105" s="7" t="n"/>
      <c r="G105" s="8">
        <f>IF(COUNTA(A105:F105)=0,"",IF(TRIM(A105&amp;"")="","Item required",IFERROR(IF(NOT(AND(COUNT(B105:C105,F105)=3,MIN(B105:C105)&gt;=0,F105&gt;0,COUNT(D105:E105)=COUNTA(D105:E105),MIN(D105:E105)&gt;=0)),"Use nonnegative numbers; container must be positive",IF(NOT(IF(AND(B105&gt;0,C105+N(D105)&gt;0),B105*(C105+N(D105))*(1+N(E105)/100)/F105&gt;0,TRUE)),"Card requirement below numeric range; rescale",IF(B105*(C105+N(D105))*(1+N(E105)/100)/F105&gt;9007199254740991,"Card count too large; rescale units","Ready"))),"Check inputs / numeric range")))</f>
        <v/>
      </c>
      <c r="H105" s="8">
        <f>IF(G105&lt;&gt;"Ready","",IFERROR(C105+N(D105),""))</f>
        <v/>
      </c>
      <c r="I105" s="8">
        <f>IF(G105&lt;&gt;"Ready","",IFERROR(B105*H105,""))</f>
        <v/>
      </c>
      <c r="J105" s="8">
        <f>IF(G105&lt;&gt;"Ready","",IFERROR(I105*(N(E105)/100),""))</f>
        <v/>
      </c>
      <c r="K105" s="8">
        <f>IF(G105&lt;&gt;"Ready","",IFERROR(I105*(1+N(E105)/100)/F105,""))</f>
        <v/>
      </c>
      <c r="L105" s="8">
        <f>IF(G105&lt;&gt;"Ready","",IFERROR(IF(ABS(K105-ROUND(K105,0))&lt;=MIN(8.881784197001252E-16*K105,1E-9),ROUND(K105,0),ROUNDUP(K105,0)),""))</f>
        <v/>
      </c>
      <c r="M105" s="8">
        <f>IF(G105&lt;&gt;"Ready","",IFERROR(L105*F105,""))</f>
        <v/>
      </c>
      <c r="N105" s="8">
        <f>IF(G105&lt;&gt;"Ready","",IFERROR(M105,""))</f>
        <v/>
      </c>
      <c r="O105" s="8">
        <f>IF(G105&lt;&gt;"Ready","",IFERROR(M105/2,""))</f>
        <v/>
      </c>
    </row>
    <row r="106">
      <c r="A106" s="6" t="n"/>
      <c r="B106" s="7" t="n"/>
      <c r="C106" s="7" t="n"/>
      <c r="D106" s="7" t="n"/>
      <c r="E106" s="7" t="n"/>
      <c r="F106" s="7" t="n"/>
      <c r="G106" s="8">
        <f>IF(COUNTA(A106:F106)=0,"",IF(TRIM(A106&amp;"")="","Item required",IFERROR(IF(NOT(AND(COUNT(B106:C106,F106)=3,MIN(B106:C106)&gt;=0,F106&gt;0,COUNT(D106:E106)=COUNTA(D106:E106),MIN(D106:E106)&gt;=0)),"Use nonnegative numbers; container must be positive",IF(NOT(IF(AND(B106&gt;0,C106+N(D106)&gt;0),B106*(C106+N(D106))*(1+N(E106)/100)/F106&gt;0,TRUE)),"Card requirement below numeric range; rescale",IF(B106*(C106+N(D106))*(1+N(E106)/100)/F106&gt;9007199254740991,"Card count too large; rescale units","Ready"))),"Check inputs / numeric range")))</f>
        <v/>
      </c>
      <c r="H106" s="8">
        <f>IF(G106&lt;&gt;"Ready","",IFERROR(C106+N(D106),""))</f>
        <v/>
      </c>
      <c r="I106" s="8">
        <f>IF(G106&lt;&gt;"Ready","",IFERROR(B106*H106,""))</f>
        <v/>
      </c>
      <c r="J106" s="8">
        <f>IF(G106&lt;&gt;"Ready","",IFERROR(I106*(N(E106)/100),""))</f>
        <v/>
      </c>
      <c r="K106" s="8">
        <f>IF(G106&lt;&gt;"Ready","",IFERROR(I106*(1+N(E106)/100)/F106,""))</f>
        <v/>
      </c>
      <c r="L106" s="8">
        <f>IF(G106&lt;&gt;"Ready","",IFERROR(IF(ABS(K106-ROUND(K106,0))&lt;=MIN(8.881784197001252E-16*K106,1E-9),ROUND(K106,0),ROUNDUP(K106,0)),""))</f>
        <v/>
      </c>
      <c r="M106" s="8">
        <f>IF(G106&lt;&gt;"Ready","",IFERROR(L106*F106,""))</f>
        <v/>
      </c>
      <c r="N106" s="8">
        <f>IF(G106&lt;&gt;"Ready","",IFERROR(M106,""))</f>
        <v/>
      </c>
      <c r="O106" s="8">
        <f>IF(G106&lt;&gt;"Ready","",IFERROR(M106/2,""))</f>
        <v/>
      </c>
    </row>
    <row r="107">
      <c r="A107" s="6" t="n"/>
      <c r="B107" s="7" t="n"/>
      <c r="C107" s="7" t="n"/>
      <c r="D107" s="7" t="n"/>
      <c r="E107" s="7" t="n"/>
      <c r="F107" s="7" t="n"/>
      <c r="G107" s="8">
        <f>IF(COUNTA(A107:F107)=0,"",IF(TRIM(A107&amp;"")="","Item required",IFERROR(IF(NOT(AND(COUNT(B107:C107,F107)=3,MIN(B107:C107)&gt;=0,F107&gt;0,COUNT(D107:E107)=COUNTA(D107:E107),MIN(D107:E107)&gt;=0)),"Use nonnegative numbers; container must be positive",IF(NOT(IF(AND(B107&gt;0,C107+N(D107)&gt;0),B107*(C107+N(D107))*(1+N(E107)/100)/F107&gt;0,TRUE)),"Card requirement below numeric range; rescale",IF(B107*(C107+N(D107))*(1+N(E107)/100)/F107&gt;9007199254740991,"Card count too large; rescale units","Ready"))),"Check inputs / numeric range")))</f>
        <v/>
      </c>
      <c r="H107" s="8">
        <f>IF(G107&lt;&gt;"Ready","",IFERROR(C107+N(D107),""))</f>
        <v/>
      </c>
      <c r="I107" s="8">
        <f>IF(G107&lt;&gt;"Ready","",IFERROR(B107*H107,""))</f>
        <v/>
      </c>
      <c r="J107" s="8">
        <f>IF(G107&lt;&gt;"Ready","",IFERROR(I107*(N(E107)/100),""))</f>
        <v/>
      </c>
      <c r="K107" s="8">
        <f>IF(G107&lt;&gt;"Ready","",IFERROR(I107*(1+N(E107)/100)/F107,""))</f>
        <v/>
      </c>
      <c r="L107" s="8">
        <f>IF(G107&lt;&gt;"Ready","",IFERROR(IF(ABS(K107-ROUND(K107,0))&lt;=MIN(8.881784197001252E-16*K107,1E-9),ROUND(K107,0),ROUNDUP(K107,0)),""))</f>
        <v/>
      </c>
      <c r="M107" s="8">
        <f>IF(G107&lt;&gt;"Ready","",IFERROR(L107*F107,""))</f>
        <v/>
      </c>
      <c r="N107" s="8">
        <f>IF(G107&lt;&gt;"Ready","",IFERROR(M107,""))</f>
        <v/>
      </c>
      <c r="O107" s="8">
        <f>IF(G107&lt;&gt;"Ready","",IFERROR(M107/2,""))</f>
        <v/>
      </c>
    </row>
    <row r="108">
      <c r="A108" s="6" t="n"/>
      <c r="B108" s="7" t="n"/>
      <c r="C108" s="7" t="n"/>
      <c r="D108" s="7" t="n"/>
      <c r="E108" s="7" t="n"/>
      <c r="F108" s="7" t="n"/>
      <c r="G108" s="8">
        <f>IF(COUNTA(A108:F108)=0,"",IF(TRIM(A108&amp;"")="","Item required",IFERROR(IF(NOT(AND(COUNT(B108:C108,F108)=3,MIN(B108:C108)&gt;=0,F108&gt;0,COUNT(D108:E108)=COUNTA(D108:E108),MIN(D108:E108)&gt;=0)),"Use nonnegative numbers; container must be positive",IF(NOT(IF(AND(B108&gt;0,C108+N(D108)&gt;0),B108*(C108+N(D108))*(1+N(E108)/100)/F108&gt;0,TRUE)),"Card requirement below numeric range; rescale",IF(B108*(C108+N(D108))*(1+N(E108)/100)/F108&gt;9007199254740991,"Card count too large; rescale units","Ready"))),"Check inputs / numeric range")))</f>
        <v/>
      </c>
      <c r="H108" s="8">
        <f>IF(G108&lt;&gt;"Ready","",IFERROR(C108+N(D108),""))</f>
        <v/>
      </c>
      <c r="I108" s="8">
        <f>IF(G108&lt;&gt;"Ready","",IFERROR(B108*H108,""))</f>
        <v/>
      </c>
      <c r="J108" s="8">
        <f>IF(G108&lt;&gt;"Ready","",IFERROR(I108*(N(E108)/100),""))</f>
        <v/>
      </c>
      <c r="K108" s="8">
        <f>IF(G108&lt;&gt;"Ready","",IFERROR(I108*(1+N(E108)/100)/F108,""))</f>
        <v/>
      </c>
      <c r="L108" s="8">
        <f>IF(G108&lt;&gt;"Ready","",IFERROR(IF(ABS(K108-ROUND(K108,0))&lt;=MIN(8.881784197001252E-16*K108,1E-9),ROUND(K108,0),ROUNDUP(K108,0)),""))</f>
        <v/>
      </c>
      <c r="M108" s="8">
        <f>IF(G108&lt;&gt;"Ready","",IFERROR(L108*F108,""))</f>
        <v/>
      </c>
      <c r="N108" s="8">
        <f>IF(G108&lt;&gt;"Ready","",IFERROR(M108,""))</f>
        <v/>
      </c>
      <c r="O108" s="8">
        <f>IF(G108&lt;&gt;"Ready","",IFERROR(M108/2,""))</f>
        <v/>
      </c>
    </row>
    <row r="109">
      <c r="A109" s="6" t="n"/>
      <c r="B109" s="7" t="n"/>
      <c r="C109" s="7" t="n"/>
      <c r="D109" s="7" t="n"/>
      <c r="E109" s="7" t="n"/>
      <c r="F109" s="7" t="n"/>
      <c r="G109" s="8">
        <f>IF(COUNTA(A109:F109)=0,"",IF(TRIM(A109&amp;"")="","Item required",IFERROR(IF(NOT(AND(COUNT(B109:C109,F109)=3,MIN(B109:C109)&gt;=0,F109&gt;0,COUNT(D109:E109)=COUNTA(D109:E109),MIN(D109:E109)&gt;=0)),"Use nonnegative numbers; container must be positive",IF(NOT(IF(AND(B109&gt;0,C109+N(D109)&gt;0),B109*(C109+N(D109))*(1+N(E109)/100)/F109&gt;0,TRUE)),"Card requirement below numeric range; rescale",IF(B109*(C109+N(D109))*(1+N(E109)/100)/F109&gt;9007199254740991,"Card count too large; rescale units","Ready"))),"Check inputs / numeric range")))</f>
        <v/>
      </c>
      <c r="H109" s="8">
        <f>IF(G109&lt;&gt;"Ready","",IFERROR(C109+N(D109),""))</f>
        <v/>
      </c>
      <c r="I109" s="8">
        <f>IF(G109&lt;&gt;"Ready","",IFERROR(B109*H109,""))</f>
        <v/>
      </c>
      <c r="J109" s="8">
        <f>IF(G109&lt;&gt;"Ready","",IFERROR(I109*(N(E109)/100),""))</f>
        <v/>
      </c>
      <c r="K109" s="8">
        <f>IF(G109&lt;&gt;"Ready","",IFERROR(I109*(1+N(E109)/100)/F109,""))</f>
        <v/>
      </c>
      <c r="L109" s="8">
        <f>IF(G109&lt;&gt;"Ready","",IFERROR(IF(ABS(K109-ROUND(K109,0))&lt;=MIN(8.881784197001252E-16*K109,1E-9),ROUND(K109,0),ROUNDUP(K109,0)),""))</f>
        <v/>
      </c>
      <c r="M109" s="8">
        <f>IF(G109&lt;&gt;"Ready","",IFERROR(L109*F109,""))</f>
        <v/>
      </c>
      <c r="N109" s="8">
        <f>IF(G109&lt;&gt;"Ready","",IFERROR(M109,""))</f>
        <v/>
      </c>
      <c r="O109" s="8">
        <f>IF(G109&lt;&gt;"Ready","",IFERROR(M109/2,""))</f>
        <v/>
      </c>
    </row>
    <row r="110">
      <c r="A110" s="6" t="n"/>
      <c r="B110" s="7" t="n"/>
      <c r="C110" s="7" t="n"/>
      <c r="D110" s="7" t="n"/>
      <c r="E110" s="7" t="n"/>
      <c r="F110" s="7" t="n"/>
      <c r="G110" s="8">
        <f>IF(COUNTA(A110:F110)=0,"",IF(TRIM(A110&amp;"")="","Item required",IFERROR(IF(NOT(AND(COUNT(B110:C110,F110)=3,MIN(B110:C110)&gt;=0,F110&gt;0,COUNT(D110:E110)=COUNTA(D110:E110),MIN(D110:E110)&gt;=0)),"Use nonnegative numbers; container must be positive",IF(NOT(IF(AND(B110&gt;0,C110+N(D110)&gt;0),B110*(C110+N(D110))*(1+N(E110)/100)/F110&gt;0,TRUE)),"Card requirement below numeric range; rescale",IF(B110*(C110+N(D110))*(1+N(E110)/100)/F110&gt;9007199254740991,"Card count too large; rescale units","Ready"))),"Check inputs / numeric range")))</f>
        <v/>
      </c>
      <c r="H110" s="8">
        <f>IF(G110&lt;&gt;"Ready","",IFERROR(C110+N(D110),""))</f>
        <v/>
      </c>
      <c r="I110" s="8">
        <f>IF(G110&lt;&gt;"Ready","",IFERROR(B110*H110,""))</f>
        <v/>
      </c>
      <c r="J110" s="8">
        <f>IF(G110&lt;&gt;"Ready","",IFERROR(I110*(N(E110)/100),""))</f>
        <v/>
      </c>
      <c r="K110" s="8">
        <f>IF(G110&lt;&gt;"Ready","",IFERROR(I110*(1+N(E110)/100)/F110,""))</f>
        <v/>
      </c>
      <c r="L110" s="8">
        <f>IF(G110&lt;&gt;"Ready","",IFERROR(IF(ABS(K110-ROUND(K110,0))&lt;=MIN(8.881784197001252E-16*K110,1E-9),ROUND(K110,0),ROUNDUP(K110,0)),""))</f>
        <v/>
      </c>
      <c r="M110" s="8">
        <f>IF(G110&lt;&gt;"Ready","",IFERROR(L110*F110,""))</f>
        <v/>
      </c>
      <c r="N110" s="8">
        <f>IF(G110&lt;&gt;"Ready","",IFERROR(M110,""))</f>
        <v/>
      </c>
      <c r="O110" s="8">
        <f>IF(G110&lt;&gt;"Ready","",IFERROR(M110/2,""))</f>
        <v/>
      </c>
    </row>
    <row r="111">
      <c r="A111" s="6" t="n"/>
      <c r="B111" s="7" t="n"/>
      <c r="C111" s="7" t="n"/>
      <c r="D111" s="7" t="n"/>
      <c r="E111" s="7" t="n"/>
      <c r="F111" s="7" t="n"/>
      <c r="G111" s="8">
        <f>IF(COUNTA(A111:F111)=0,"",IF(TRIM(A111&amp;"")="","Item required",IFERROR(IF(NOT(AND(COUNT(B111:C111,F111)=3,MIN(B111:C111)&gt;=0,F111&gt;0,COUNT(D111:E111)=COUNTA(D111:E111),MIN(D111:E111)&gt;=0)),"Use nonnegative numbers; container must be positive",IF(NOT(IF(AND(B111&gt;0,C111+N(D111)&gt;0),B111*(C111+N(D111))*(1+N(E111)/100)/F111&gt;0,TRUE)),"Card requirement below numeric range; rescale",IF(B111*(C111+N(D111))*(1+N(E111)/100)/F111&gt;9007199254740991,"Card count too large; rescale units","Ready"))),"Check inputs / numeric range")))</f>
        <v/>
      </c>
      <c r="H111" s="8">
        <f>IF(G111&lt;&gt;"Ready","",IFERROR(C111+N(D111),""))</f>
        <v/>
      </c>
      <c r="I111" s="8">
        <f>IF(G111&lt;&gt;"Ready","",IFERROR(B111*H111,""))</f>
        <v/>
      </c>
      <c r="J111" s="8">
        <f>IF(G111&lt;&gt;"Ready","",IFERROR(I111*(N(E111)/100),""))</f>
        <v/>
      </c>
      <c r="K111" s="8">
        <f>IF(G111&lt;&gt;"Ready","",IFERROR(I111*(1+N(E111)/100)/F111,""))</f>
        <v/>
      </c>
      <c r="L111" s="8">
        <f>IF(G111&lt;&gt;"Ready","",IFERROR(IF(ABS(K111-ROUND(K111,0))&lt;=MIN(8.881784197001252E-16*K111,1E-9),ROUND(K111,0),ROUNDUP(K111,0)),""))</f>
        <v/>
      </c>
      <c r="M111" s="8">
        <f>IF(G111&lt;&gt;"Ready","",IFERROR(L111*F111,""))</f>
        <v/>
      </c>
      <c r="N111" s="8">
        <f>IF(G111&lt;&gt;"Ready","",IFERROR(M111,""))</f>
        <v/>
      </c>
      <c r="O111" s="8">
        <f>IF(G111&lt;&gt;"Ready","",IFERROR(M111/2,""))</f>
        <v/>
      </c>
    </row>
    <row r="112">
      <c r="A112" s="6" t="n"/>
      <c r="B112" s="7" t="n"/>
      <c r="C112" s="7" t="n"/>
      <c r="D112" s="7" t="n"/>
      <c r="E112" s="7" t="n"/>
      <c r="F112" s="7" t="n"/>
      <c r="G112" s="8">
        <f>IF(COUNTA(A112:F112)=0,"",IF(TRIM(A112&amp;"")="","Item required",IFERROR(IF(NOT(AND(COUNT(B112:C112,F112)=3,MIN(B112:C112)&gt;=0,F112&gt;0,COUNT(D112:E112)=COUNTA(D112:E112),MIN(D112:E112)&gt;=0)),"Use nonnegative numbers; container must be positive",IF(NOT(IF(AND(B112&gt;0,C112+N(D112)&gt;0),B112*(C112+N(D112))*(1+N(E112)/100)/F112&gt;0,TRUE)),"Card requirement below numeric range; rescale",IF(B112*(C112+N(D112))*(1+N(E112)/100)/F112&gt;9007199254740991,"Card count too large; rescale units","Ready"))),"Check inputs / numeric range")))</f>
        <v/>
      </c>
      <c r="H112" s="8">
        <f>IF(G112&lt;&gt;"Ready","",IFERROR(C112+N(D112),""))</f>
        <v/>
      </c>
      <c r="I112" s="8">
        <f>IF(G112&lt;&gt;"Ready","",IFERROR(B112*H112,""))</f>
        <v/>
      </c>
      <c r="J112" s="8">
        <f>IF(G112&lt;&gt;"Ready","",IFERROR(I112*(N(E112)/100),""))</f>
        <v/>
      </c>
      <c r="K112" s="8">
        <f>IF(G112&lt;&gt;"Ready","",IFERROR(I112*(1+N(E112)/100)/F112,""))</f>
        <v/>
      </c>
      <c r="L112" s="8">
        <f>IF(G112&lt;&gt;"Ready","",IFERROR(IF(ABS(K112-ROUND(K112,0))&lt;=MIN(8.881784197001252E-16*K112,1E-9),ROUND(K112,0),ROUNDUP(K112,0)),""))</f>
        <v/>
      </c>
      <c r="M112" s="8">
        <f>IF(G112&lt;&gt;"Ready","",IFERROR(L112*F112,""))</f>
        <v/>
      </c>
      <c r="N112" s="8">
        <f>IF(G112&lt;&gt;"Ready","",IFERROR(M112,""))</f>
        <v/>
      </c>
      <c r="O112" s="8">
        <f>IF(G112&lt;&gt;"Ready","",IFERROR(M112/2,""))</f>
        <v/>
      </c>
    </row>
    <row r="113">
      <c r="A113" s="6" t="n"/>
      <c r="B113" s="7" t="n"/>
      <c r="C113" s="7" t="n"/>
      <c r="D113" s="7" t="n"/>
      <c r="E113" s="7" t="n"/>
      <c r="F113" s="7" t="n"/>
      <c r="G113" s="8">
        <f>IF(COUNTA(A113:F113)=0,"",IF(TRIM(A113&amp;"")="","Item required",IFERROR(IF(NOT(AND(COUNT(B113:C113,F113)=3,MIN(B113:C113)&gt;=0,F113&gt;0,COUNT(D113:E113)=COUNTA(D113:E113),MIN(D113:E113)&gt;=0)),"Use nonnegative numbers; container must be positive",IF(NOT(IF(AND(B113&gt;0,C113+N(D113)&gt;0),B113*(C113+N(D113))*(1+N(E113)/100)/F113&gt;0,TRUE)),"Card requirement below numeric range; rescale",IF(B113*(C113+N(D113))*(1+N(E113)/100)/F113&gt;9007199254740991,"Card count too large; rescale units","Ready"))),"Check inputs / numeric range")))</f>
        <v/>
      </c>
      <c r="H113" s="8">
        <f>IF(G113&lt;&gt;"Ready","",IFERROR(C113+N(D113),""))</f>
        <v/>
      </c>
      <c r="I113" s="8">
        <f>IF(G113&lt;&gt;"Ready","",IFERROR(B113*H113,""))</f>
        <v/>
      </c>
      <c r="J113" s="8">
        <f>IF(G113&lt;&gt;"Ready","",IFERROR(I113*(N(E113)/100),""))</f>
        <v/>
      </c>
      <c r="K113" s="8">
        <f>IF(G113&lt;&gt;"Ready","",IFERROR(I113*(1+N(E113)/100)/F113,""))</f>
        <v/>
      </c>
      <c r="L113" s="8">
        <f>IF(G113&lt;&gt;"Ready","",IFERROR(IF(ABS(K113-ROUND(K113,0))&lt;=MIN(8.881784197001252E-16*K113,1E-9),ROUND(K113,0),ROUNDUP(K113,0)),""))</f>
        <v/>
      </c>
      <c r="M113" s="8">
        <f>IF(G113&lt;&gt;"Ready","",IFERROR(L113*F113,""))</f>
        <v/>
      </c>
      <c r="N113" s="8">
        <f>IF(G113&lt;&gt;"Ready","",IFERROR(M113,""))</f>
        <v/>
      </c>
      <c r="O113" s="8">
        <f>IF(G113&lt;&gt;"Ready","",IFERROR(M113/2,""))</f>
        <v/>
      </c>
    </row>
    <row r="114">
      <c r="A114" s="6" t="n"/>
      <c r="B114" s="7" t="n"/>
      <c r="C114" s="7" t="n"/>
      <c r="D114" s="7" t="n"/>
      <c r="E114" s="7" t="n"/>
      <c r="F114" s="7" t="n"/>
      <c r="G114" s="8">
        <f>IF(COUNTA(A114:F114)=0,"",IF(TRIM(A114&amp;"")="","Item required",IFERROR(IF(NOT(AND(COUNT(B114:C114,F114)=3,MIN(B114:C114)&gt;=0,F114&gt;0,COUNT(D114:E114)=COUNTA(D114:E114),MIN(D114:E114)&gt;=0)),"Use nonnegative numbers; container must be positive",IF(NOT(IF(AND(B114&gt;0,C114+N(D114)&gt;0),B114*(C114+N(D114))*(1+N(E114)/100)/F114&gt;0,TRUE)),"Card requirement below numeric range; rescale",IF(B114*(C114+N(D114))*(1+N(E114)/100)/F114&gt;9007199254740991,"Card count too large; rescale units","Ready"))),"Check inputs / numeric range")))</f>
        <v/>
      </c>
      <c r="H114" s="8">
        <f>IF(G114&lt;&gt;"Ready","",IFERROR(C114+N(D114),""))</f>
        <v/>
      </c>
      <c r="I114" s="8">
        <f>IF(G114&lt;&gt;"Ready","",IFERROR(B114*H114,""))</f>
        <v/>
      </c>
      <c r="J114" s="8">
        <f>IF(G114&lt;&gt;"Ready","",IFERROR(I114*(N(E114)/100),""))</f>
        <v/>
      </c>
      <c r="K114" s="8">
        <f>IF(G114&lt;&gt;"Ready","",IFERROR(I114*(1+N(E114)/100)/F114,""))</f>
        <v/>
      </c>
      <c r="L114" s="8">
        <f>IF(G114&lt;&gt;"Ready","",IFERROR(IF(ABS(K114-ROUND(K114,0))&lt;=MIN(8.881784197001252E-16*K114,1E-9),ROUND(K114,0),ROUNDUP(K114,0)),""))</f>
        <v/>
      </c>
      <c r="M114" s="8">
        <f>IF(G114&lt;&gt;"Ready","",IFERROR(L114*F114,""))</f>
        <v/>
      </c>
      <c r="N114" s="8">
        <f>IF(G114&lt;&gt;"Ready","",IFERROR(M114,""))</f>
        <v/>
      </c>
      <c r="O114" s="8">
        <f>IF(G114&lt;&gt;"Ready","",IFERROR(M114/2,""))</f>
        <v/>
      </c>
    </row>
    <row r="115">
      <c r="A115" s="6" t="n"/>
      <c r="B115" s="7" t="n"/>
      <c r="C115" s="7" t="n"/>
      <c r="D115" s="7" t="n"/>
      <c r="E115" s="7" t="n"/>
      <c r="F115" s="7" t="n"/>
      <c r="G115" s="8">
        <f>IF(COUNTA(A115:F115)=0,"",IF(TRIM(A115&amp;"")="","Item required",IFERROR(IF(NOT(AND(COUNT(B115:C115,F115)=3,MIN(B115:C115)&gt;=0,F115&gt;0,COUNT(D115:E115)=COUNTA(D115:E115),MIN(D115:E115)&gt;=0)),"Use nonnegative numbers; container must be positive",IF(NOT(IF(AND(B115&gt;0,C115+N(D115)&gt;0),B115*(C115+N(D115))*(1+N(E115)/100)/F115&gt;0,TRUE)),"Card requirement below numeric range; rescale",IF(B115*(C115+N(D115))*(1+N(E115)/100)/F115&gt;9007199254740991,"Card count too large; rescale units","Ready"))),"Check inputs / numeric range")))</f>
        <v/>
      </c>
      <c r="H115" s="8">
        <f>IF(G115&lt;&gt;"Ready","",IFERROR(C115+N(D115),""))</f>
        <v/>
      </c>
      <c r="I115" s="8">
        <f>IF(G115&lt;&gt;"Ready","",IFERROR(B115*H115,""))</f>
        <v/>
      </c>
      <c r="J115" s="8">
        <f>IF(G115&lt;&gt;"Ready","",IFERROR(I115*(N(E115)/100),""))</f>
        <v/>
      </c>
      <c r="K115" s="8">
        <f>IF(G115&lt;&gt;"Ready","",IFERROR(I115*(1+N(E115)/100)/F115,""))</f>
        <v/>
      </c>
      <c r="L115" s="8">
        <f>IF(G115&lt;&gt;"Ready","",IFERROR(IF(ABS(K115-ROUND(K115,0))&lt;=MIN(8.881784197001252E-16*K115,1E-9),ROUND(K115,0),ROUNDUP(K115,0)),""))</f>
        <v/>
      </c>
      <c r="M115" s="8">
        <f>IF(G115&lt;&gt;"Ready","",IFERROR(L115*F115,""))</f>
        <v/>
      </c>
      <c r="N115" s="8">
        <f>IF(G115&lt;&gt;"Ready","",IFERROR(M115,""))</f>
        <v/>
      </c>
      <c r="O115" s="8">
        <f>IF(G115&lt;&gt;"Ready","",IFERROR(M115/2,""))</f>
        <v/>
      </c>
    </row>
    <row r="116">
      <c r="A116" s="6" t="n"/>
      <c r="B116" s="7" t="n"/>
      <c r="C116" s="7" t="n"/>
      <c r="D116" s="7" t="n"/>
      <c r="E116" s="7" t="n"/>
      <c r="F116" s="7" t="n"/>
      <c r="G116" s="8">
        <f>IF(COUNTA(A116:F116)=0,"",IF(TRIM(A116&amp;"")="","Item required",IFERROR(IF(NOT(AND(COUNT(B116:C116,F116)=3,MIN(B116:C116)&gt;=0,F116&gt;0,COUNT(D116:E116)=COUNTA(D116:E116),MIN(D116:E116)&gt;=0)),"Use nonnegative numbers; container must be positive",IF(NOT(IF(AND(B116&gt;0,C116+N(D116)&gt;0),B116*(C116+N(D116))*(1+N(E116)/100)/F116&gt;0,TRUE)),"Card requirement below numeric range; rescale",IF(B116*(C116+N(D116))*(1+N(E116)/100)/F116&gt;9007199254740991,"Card count too large; rescale units","Ready"))),"Check inputs / numeric range")))</f>
        <v/>
      </c>
      <c r="H116" s="8">
        <f>IF(G116&lt;&gt;"Ready","",IFERROR(C116+N(D116),""))</f>
        <v/>
      </c>
      <c r="I116" s="8">
        <f>IF(G116&lt;&gt;"Ready","",IFERROR(B116*H116,""))</f>
        <v/>
      </c>
      <c r="J116" s="8">
        <f>IF(G116&lt;&gt;"Ready","",IFERROR(I116*(N(E116)/100),""))</f>
        <v/>
      </c>
      <c r="K116" s="8">
        <f>IF(G116&lt;&gt;"Ready","",IFERROR(I116*(1+N(E116)/100)/F116,""))</f>
        <v/>
      </c>
      <c r="L116" s="8">
        <f>IF(G116&lt;&gt;"Ready","",IFERROR(IF(ABS(K116-ROUND(K116,0))&lt;=MIN(8.881784197001252E-16*K116,1E-9),ROUND(K116,0),ROUNDUP(K116,0)),""))</f>
        <v/>
      </c>
      <c r="M116" s="8">
        <f>IF(G116&lt;&gt;"Ready","",IFERROR(L116*F116,""))</f>
        <v/>
      </c>
      <c r="N116" s="8">
        <f>IF(G116&lt;&gt;"Ready","",IFERROR(M116,""))</f>
        <v/>
      </c>
      <c r="O116" s="8">
        <f>IF(G116&lt;&gt;"Ready","",IFERROR(M116/2,""))</f>
        <v/>
      </c>
    </row>
    <row r="117">
      <c r="A117" s="6" t="n"/>
      <c r="B117" s="7" t="n"/>
      <c r="C117" s="7" t="n"/>
      <c r="D117" s="7" t="n"/>
      <c r="E117" s="7" t="n"/>
      <c r="F117" s="7" t="n"/>
      <c r="G117" s="8">
        <f>IF(COUNTA(A117:F117)=0,"",IF(TRIM(A117&amp;"")="","Item required",IFERROR(IF(NOT(AND(COUNT(B117:C117,F117)=3,MIN(B117:C117)&gt;=0,F117&gt;0,COUNT(D117:E117)=COUNTA(D117:E117),MIN(D117:E117)&gt;=0)),"Use nonnegative numbers; container must be positive",IF(NOT(IF(AND(B117&gt;0,C117+N(D117)&gt;0),B117*(C117+N(D117))*(1+N(E117)/100)/F117&gt;0,TRUE)),"Card requirement below numeric range; rescale",IF(B117*(C117+N(D117))*(1+N(E117)/100)/F117&gt;9007199254740991,"Card count too large; rescale units","Ready"))),"Check inputs / numeric range")))</f>
        <v/>
      </c>
      <c r="H117" s="8">
        <f>IF(G117&lt;&gt;"Ready","",IFERROR(C117+N(D117),""))</f>
        <v/>
      </c>
      <c r="I117" s="8">
        <f>IF(G117&lt;&gt;"Ready","",IFERROR(B117*H117,""))</f>
        <v/>
      </c>
      <c r="J117" s="8">
        <f>IF(G117&lt;&gt;"Ready","",IFERROR(I117*(N(E117)/100),""))</f>
        <v/>
      </c>
      <c r="K117" s="8">
        <f>IF(G117&lt;&gt;"Ready","",IFERROR(I117*(1+N(E117)/100)/F117,""))</f>
        <v/>
      </c>
      <c r="L117" s="8">
        <f>IF(G117&lt;&gt;"Ready","",IFERROR(IF(ABS(K117-ROUND(K117,0))&lt;=MIN(8.881784197001252E-16*K117,1E-9),ROUND(K117,0),ROUNDUP(K117,0)),""))</f>
        <v/>
      </c>
      <c r="M117" s="8">
        <f>IF(G117&lt;&gt;"Ready","",IFERROR(L117*F117,""))</f>
        <v/>
      </c>
      <c r="N117" s="8">
        <f>IF(G117&lt;&gt;"Ready","",IFERROR(M117,""))</f>
        <v/>
      </c>
      <c r="O117" s="8">
        <f>IF(G117&lt;&gt;"Ready","",IFERROR(M117/2,""))</f>
        <v/>
      </c>
    </row>
    <row r="118">
      <c r="A118" s="6" t="n"/>
      <c r="B118" s="7" t="n"/>
      <c r="C118" s="7" t="n"/>
      <c r="D118" s="7" t="n"/>
      <c r="E118" s="7" t="n"/>
      <c r="F118" s="7" t="n"/>
      <c r="G118" s="8">
        <f>IF(COUNTA(A118:F118)=0,"",IF(TRIM(A118&amp;"")="","Item required",IFERROR(IF(NOT(AND(COUNT(B118:C118,F118)=3,MIN(B118:C118)&gt;=0,F118&gt;0,COUNT(D118:E118)=COUNTA(D118:E118),MIN(D118:E118)&gt;=0)),"Use nonnegative numbers; container must be positive",IF(NOT(IF(AND(B118&gt;0,C118+N(D118)&gt;0),B118*(C118+N(D118))*(1+N(E118)/100)/F118&gt;0,TRUE)),"Card requirement below numeric range; rescale",IF(B118*(C118+N(D118))*(1+N(E118)/100)/F118&gt;9007199254740991,"Card count too large; rescale units","Ready"))),"Check inputs / numeric range")))</f>
        <v/>
      </c>
      <c r="H118" s="8">
        <f>IF(G118&lt;&gt;"Ready","",IFERROR(C118+N(D118),""))</f>
        <v/>
      </c>
      <c r="I118" s="8">
        <f>IF(G118&lt;&gt;"Ready","",IFERROR(B118*H118,""))</f>
        <v/>
      </c>
      <c r="J118" s="8">
        <f>IF(G118&lt;&gt;"Ready","",IFERROR(I118*(N(E118)/100),""))</f>
        <v/>
      </c>
      <c r="K118" s="8">
        <f>IF(G118&lt;&gt;"Ready","",IFERROR(I118*(1+N(E118)/100)/F118,""))</f>
        <v/>
      </c>
      <c r="L118" s="8">
        <f>IF(G118&lt;&gt;"Ready","",IFERROR(IF(ABS(K118-ROUND(K118,0))&lt;=MIN(8.881784197001252E-16*K118,1E-9),ROUND(K118,0),ROUNDUP(K118,0)),""))</f>
        <v/>
      </c>
      <c r="M118" s="8">
        <f>IF(G118&lt;&gt;"Ready","",IFERROR(L118*F118,""))</f>
        <v/>
      </c>
      <c r="N118" s="8">
        <f>IF(G118&lt;&gt;"Ready","",IFERROR(M118,""))</f>
        <v/>
      </c>
      <c r="O118" s="8">
        <f>IF(G118&lt;&gt;"Ready","",IFERROR(M118/2,""))</f>
        <v/>
      </c>
    </row>
    <row r="119">
      <c r="A119" s="6" t="n"/>
      <c r="B119" s="7" t="n"/>
      <c r="C119" s="7" t="n"/>
      <c r="D119" s="7" t="n"/>
      <c r="E119" s="7" t="n"/>
      <c r="F119" s="7" t="n"/>
      <c r="G119" s="8">
        <f>IF(COUNTA(A119:F119)=0,"",IF(TRIM(A119&amp;"")="","Item required",IFERROR(IF(NOT(AND(COUNT(B119:C119,F119)=3,MIN(B119:C119)&gt;=0,F119&gt;0,COUNT(D119:E119)=COUNTA(D119:E119),MIN(D119:E119)&gt;=0)),"Use nonnegative numbers; container must be positive",IF(NOT(IF(AND(B119&gt;0,C119+N(D119)&gt;0),B119*(C119+N(D119))*(1+N(E119)/100)/F119&gt;0,TRUE)),"Card requirement below numeric range; rescale",IF(B119*(C119+N(D119))*(1+N(E119)/100)/F119&gt;9007199254740991,"Card count too large; rescale units","Ready"))),"Check inputs / numeric range")))</f>
        <v/>
      </c>
      <c r="H119" s="8">
        <f>IF(G119&lt;&gt;"Ready","",IFERROR(C119+N(D119),""))</f>
        <v/>
      </c>
      <c r="I119" s="8">
        <f>IF(G119&lt;&gt;"Ready","",IFERROR(B119*H119,""))</f>
        <v/>
      </c>
      <c r="J119" s="8">
        <f>IF(G119&lt;&gt;"Ready","",IFERROR(I119*(N(E119)/100),""))</f>
        <v/>
      </c>
      <c r="K119" s="8">
        <f>IF(G119&lt;&gt;"Ready","",IFERROR(I119*(1+N(E119)/100)/F119,""))</f>
        <v/>
      </c>
      <c r="L119" s="8">
        <f>IF(G119&lt;&gt;"Ready","",IFERROR(IF(ABS(K119-ROUND(K119,0))&lt;=MIN(8.881784197001252E-16*K119,1E-9),ROUND(K119,0),ROUNDUP(K119,0)),""))</f>
        <v/>
      </c>
      <c r="M119" s="8">
        <f>IF(G119&lt;&gt;"Ready","",IFERROR(L119*F119,""))</f>
        <v/>
      </c>
      <c r="N119" s="8">
        <f>IF(G119&lt;&gt;"Ready","",IFERROR(M119,""))</f>
        <v/>
      </c>
      <c r="O119" s="8">
        <f>IF(G119&lt;&gt;"Ready","",IFERROR(M119/2,""))</f>
        <v/>
      </c>
    </row>
    <row r="120">
      <c r="A120" s="6" t="n"/>
      <c r="B120" s="7" t="n"/>
      <c r="C120" s="7" t="n"/>
      <c r="D120" s="7" t="n"/>
      <c r="E120" s="7" t="n"/>
      <c r="F120" s="7" t="n"/>
      <c r="G120" s="8">
        <f>IF(COUNTA(A120:F120)=0,"",IF(TRIM(A120&amp;"")="","Item required",IFERROR(IF(NOT(AND(COUNT(B120:C120,F120)=3,MIN(B120:C120)&gt;=0,F120&gt;0,COUNT(D120:E120)=COUNTA(D120:E120),MIN(D120:E120)&gt;=0)),"Use nonnegative numbers; container must be positive",IF(NOT(IF(AND(B120&gt;0,C120+N(D120)&gt;0),B120*(C120+N(D120))*(1+N(E120)/100)/F120&gt;0,TRUE)),"Card requirement below numeric range; rescale",IF(B120*(C120+N(D120))*(1+N(E120)/100)/F120&gt;9007199254740991,"Card count too large; rescale units","Ready"))),"Check inputs / numeric range")))</f>
        <v/>
      </c>
      <c r="H120" s="8">
        <f>IF(G120&lt;&gt;"Ready","",IFERROR(C120+N(D120),""))</f>
        <v/>
      </c>
      <c r="I120" s="8">
        <f>IF(G120&lt;&gt;"Ready","",IFERROR(B120*H120,""))</f>
        <v/>
      </c>
      <c r="J120" s="8">
        <f>IF(G120&lt;&gt;"Ready","",IFERROR(I120*(N(E120)/100),""))</f>
        <v/>
      </c>
      <c r="K120" s="8">
        <f>IF(G120&lt;&gt;"Ready","",IFERROR(I120*(1+N(E120)/100)/F120,""))</f>
        <v/>
      </c>
      <c r="L120" s="8">
        <f>IF(G120&lt;&gt;"Ready","",IFERROR(IF(ABS(K120-ROUND(K120,0))&lt;=MIN(8.881784197001252E-16*K120,1E-9),ROUND(K120,0),ROUNDUP(K120,0)),""))</f>
        <v/>
      </c>
      <c r="M120" s="8">
        <f>IF(G120&lt;&gt;"Ready","",IFERROR(L120*F120,""))</f>
        <v/>
      </c>
      <c r="N120" s="8">
        <f>IF(G120&lt;&gt;"Ready","",IFERROR(M120,""))</f>
        <v/>
      </c>
      <c r="O120" s="8">
        <f>IF(G120&lt;&gt;"Ready","",IFERROR(M120/2,""))</f>
        <v/>
      </c>
    </row>
    <row r="121">
      <c r="A121" s="6" t="n"/>
      <c r="B121" s="7" t="n"/>
      <c r="C121" s="7" t="n"/>
      <c r="D121" s="7" t="n"/>
      <c r="E121" s="7" t="n"/>
      <c r="F121" s="7" t="n"/>
      <c r="G121" s="8">
        <f>IF(COUNTA(A121:F121)=0,"",IF(TRIM(A121&amp;"")="","Item required",IFERROR(IF(NOT(AND(COUNT(B121:C121,F121)=3,MIN(B121:C121)&gt;=0,F121&gt;0,COUNT(D121:E121)=COUNTA(D121:E121),MIN(D121:E121)&gt;=0)),"Use nonnegative numbers; container must be positive",IF(NOT(IF(AND(B121&gt;0,C121+N(D121)&gt;0),B121*(C121+N(D121))*(1+N(E121)/100)/F121&gt;0,TRUE)),"Card requirement below numeric range; rescale",IF(B121*(C121+N(D121))*(1+N(E121)/100)/F121&gt;9007199254740991,"Card count too large; rescale units","Ready"))),"Check inputs / numeric range")))</f>
        <v/>
      </c>
      <c r="H121" s="8">
        <f>IF(G121&lt;&gt;"Ready","",IFERROR(C121+N(D121),""))</f>
        <v/>
      </c>
      <c r="I121" s="8">
        <f>IF(G121&lt;&gt;"Ready","",IFERROR(B121*H121,""))</f>
        <v/>
      </c>
      <c r="J121" s="8">
        <f>IF(G121&lt;&gt;"Ready","",IFERROR(I121*(N(E121)/100),""))</f>
        <v/>
      </c>
      <c r="K121" s="8">
        <f>IF(G121&lt;&gt;"Ready","",IFERROR(I121*(1+N(E121)/100)/F121,""))</f>
        <v/>
      </c>
      <c r="L121" s="8">
        <f>IF(G121&lt;&gt;"Ready","",IFERROR(IF(ABS(K121-ROUND(K121,0))&lt;=MIN(8.881784197001252E-16*K121,1E-9),ROUND(K121,0),ROUNDUP(K121,0)),""))</f>
        <v/>
      </c>
      <c r="M121" s="8">
        <f>IF(G121&lt;&gt;"Ready","",IFERROR(L121*F121,""))</f>
        <v/>
      </c>
      <c r="N121" s="8">
        <f>IF(G121&lt;&gt;"Ready","",IFERROR(M121,""))</f>
        <v/>
      </c>
      <c r="O121" s="8">
        <f>IF(G121&lt;&gt;"Ready","",IFERROR(M121/2,""))</f>
        <v/>
      </c>
    </row>
    <row r="122">
      <c r="A122" s="6" t="n"/>
      <c r="B122" s="7" t="n"/>
      <c r="C122" s="7" t="n"/>
      <c r="D122" s="7" t="n"/>
      <c r="E122" s="7" t="n"/>
      <c r="F122" s="7" t="n"/>
      <c r="G122" s="8">
        <f>IF(COUNTA(A122:F122)=0,"",IF(TRIM(A122&amp;"")="","Item required",IFERROR(IF(NOT(AND(COUNT(B122:C122,F122)=3,MIN(B122:C122)&gt;=0,F122&gt;0,COUNT(D122:E122)=COUNTA(D122:E122),MIN(D122:E122)&gt;=0)),"Use nonnegative numbers; container must be positive",IF(NOT(IF(AND(B122&gt;0,C122+N(D122)&gt;0),B122*(C122+N(D122))*(1+N(E122)/100)/F122&gt;0,TRUE)),"Card requirement below numeric range; rescale",IF(B122*(C122+N(D122))*(1+N(E122)/100)/F122&gt;9007199254740991,"Card count too large; rescale units","Ready"))),"Check inputs / numeric range")))</f>
        <v/>
      </c>
      <c r="H122" s="8">
        <f>IF(G122&lt;&gt;"Ready","",IFERROR(C122+N(D122),""))</f>
        <v/>
      </c>
      <c r="I122" s="8">
        <f>IF(G122&lt;&gt;"Ready","",IFERROR(B122*H122,""))</f>
        <v/>
      </c>
      <c r="J122" s="8">
        <f>IF(G122&lt;&gt;"Ready","",IFERROR(I122*(N(E122)/100),""))</f>
        <v/>
      </c>
      <c r="K122" s="8">
        <f>IF(G122&lt;&gt;"Ready","",IFERROR(I122*(1+N(E122)/100)/F122,""))</f>
        <v/>
      </c>
      <c r="L122" s="8">
        <f>IF(G122&lt;&gt;"Ready","",IFERROR(IF(ABS(K122-ROUND(K122,0))&lt;=MIN(8.881784197001252E-16*K122,1E-9),ROUND(K122,0),ROUNDUP(K122,0)),""))</f>
        <v/>
      </c>
      <c r="M122" s="8">
        <f>IF(G122&lt;&gt;"Ready","",IFERROR(L122*F122,""))</f>
        <v/>
      </c>
      <c r="N122" s="8">
        <f>IF(G122&lt;&gt;"Ready","",IFERROR(M122,""))</f>
        <v/>
      </c>
      <c r="O122" s="8">
        <f>IF(G122&lt;&gt;"Ready","",IFERROR(M122/2,""))</f>
        <v/>
      </c>
    </row>
    <row r="123">
      <c r="A123" s="6" t="n"/>
      <c r="B123" s="7" t="n"/>
      <c r="C123" s="7" t="n"/>
      <c r="D123" s="7" t="n"/>
      <c r="E123" s="7" t="n"/>
      <c r="F123" s="7" t="n"/>
      <c r="G123" s="8">
        <f>IF(COUNTA(A123:F123)=0,"",IF(TRIM(A123&amp;"")="","Item required",IFERROR(IF(NOT(AND(COUNT(B123:C123,F123)=3,MIN(B123:C123)&gt;=0,F123&gt;0,COUNT(D123:E123)=COUNTA(D123:E123),MIN(D123:E123)&gt;=0)),"Use nonnegative numbers; container must be positive",IF(NOT(IF(AND(B123&gt;0,C123+N(D123)&gt;0),B123*(C123+N(D123))*(1+N(E123)/100)/F123&gt;0,TRUE)),"Card requirement below numeric range; rescale",IF(B123*(C123+N(D123))*(1+N(E123)/100)/F123&gt;9007199254740991,"Card count too large; rescale units","Ready"))),"Check inputs / numeric range")))</f>
        <v/>
      </c>
      <c r="H123" s="8">
        <f>IF(G123&lt;&gt;"Ready","",IFERROR(C123+N(D123),""))</f>
        <v/>
      </c>
      <c r="I123" s="8">
        <f>IF(G123&lt;&gt;"Ready","",IFERROR(B123*H123,""))</f>
        <v/>
      </c>
      <c r="J123" s="8">
        <f>IF(G123&lt;&gt;"Ready","",IFERROR(I123*(N(E123)/100),""))</f>
        <v/>
      </c>
      <c r="K123" s="8">
        <f>IF(G123&lt;&gt;"Ready","",IFERROR(I123*(1+N(E123)/100)/F123,""))</f>
        <v/>
      </c>
      <c r="L123" s="8">
        <f>IF(G123&lt;&gt;"Ready","",IFERROR(IF(ABS(K123-ROUND(K123,0))&lt;=MIN(8.881784197001252E-16*K123,1E-9),ROUND(K123,0),ROUNDUP(K123,0)),""))</f>
        <v/>
      </c>
      <c r="M123" s="8">
        <f>IF(G123&lt;&gt;"Ready","",IFERROR(L123*F123,""))</f>
        <v/>
      </c>
      <c r="N123" s="8">
        <f>IF(G123&lt;&gt;"Ready","",IFERROR(M123,""))</f>
        <v/>
      </c>
      <c r="O123" s="8">
        <f>IF(G123&lt;&gt;"Ready","",IFERROR(M123/2,""))</f>
        <v/>
      </c>
    </row>
    <row r="124">
      <c r="A124" s="6" t="n"/>
      <c r="B124" s="7" t="n"/>
      <c r="C124" s="7" t="n"/>
      <c r="D124" s="7" t="n"/>
      <c r="E124" s="7" t="n"/>
      <c r="F124" s="7" t="n"/>
      <c r="G124" s="8">
        <f>IF(COUNTA(A124:F124)=0,"",IF(TRIM(A124&amp;"")="","Item required",IFERROR(IF(NOT(AND(COUNT(B124:C124,F124)=3,MIN(B124:C124)&gt;=0,F124&gt;0,COUNT(D124:E124)=COUNTA(D124:E124),MIN(D124:E124)&gt;=0)),"Use nonnegative numbers; container must be positive",IF(NOT(IF(AND(B124&gt;0,C124+N(D124)&gt;0),B124*(C124+N(D124))*(1+N(E124)/100)/F124&gt;0,TRUE)),"Card requirement below numeric range; rescale",IF(B124*(C124+N(D124))*(1+N(E124)/100)/F124&gt;9007199254740991,"Card count too large; rescale units","Ready"))),"Check inputs / numeric range")))</f>
        <v/>
      </c>
      <c r="H124" s="8">
        <f>IF(G124&lt;&gt;"Ready","",IFERROR(C124+N(D124),""))</f>
        <v/>
      </c>
      <c r="I124" s="8">
        <f>IF(G124&lt;&gt;"Ready","",IFERROR(B124*H124,""))</f>
        <v/>
      </c>
      <c r="J124" s="8">
        <f>IF(G124&lt;&gt;"Ready","",IFERROR(I124*(N(E124)/100),""))</f>
        <v/>
      </c>
      <c r="K124" s="8">
        <f>IF(G124&lt;&gt;"Ready","",IFERROR(I124*(1+N(E124)/100)/F124,""))</f>
        <v/>
      </c>
      <c r="L124" s="8">
        <f>IF(G124&lt;&gt;"Ready","",IFERROR(IF(ABS(K124-ROUND(K124,0))&lt;=MIN(8.881784197001252E-16*K124,1E-9),ROUND(K124,0),ROUNDUP(K124,0)),""))</f>
        <v/>
      </c>
      <c r="M124" s="8">
        <f>IF(G124&lt;&gt;"Ready","",IFERROR(L124*F124,""))</f>
        <v/>
      </c>
      <c r="N124" s="8">
        <f>IF(G124&lt;&gt;"Ready","",IFERROR(M124,""))</f>
        <v/>
      </c>
      <c r="O124" s="8">
        <f>IF(G124&lt;&gt;"Ready","",IFERROR(M124/2,""))</f>
        <v/>
      </c>
    </row>
    <row r="125">
      <c r="A125" s="6" t="n"/>
      <c r="B125" s="7" t="n"/>
      <c r="C125" s="7" t="n"/>
      <c r="D125" s="7" t="n"/>
      <c r="E125" s="7" t="n"/>
      <c r="F125" s="7" t="n"/>
      <c r="G125" s="8">
        <f>IF(COUNTA(A125:F125)=0,"",IF(TRIM(A125&amp;"")="","Item required",IFERROR(IF(NOT(AND(COUNT(B125:C125,F125)=3,MIN(B125:C125)&gt;=0,F125&gt;0,COUNT(D125:E125)=COUNTA(D125:E125),MIN(D125:E125)&gt;=0)),"Use nonnegative numbers; container must be positive",IF(NOT(IF(AND(B125&gt;0,C125+N(D125)&gt;0),B125*(C125+N(D125))*(1+N(E125)/100)/F125&gt;0,TRUE)),"Card requirement below numeric range; rescale",IF(B125*(C125+N(D125))*(1+N(E125)/100)/F125&gt;9007199254740991,"Card count too large; rescale units","Ready"))),"Check inputs / numeric range")))</f>
        <v/>
      </c>
      <c r="H125" s="8">
        <f>IF(G125&lt;&gt;"Ready","",IFERROR(C125+N(D125),""))</f>
        <v/>
      </c>
      <c r="I125" s="8">
        <f>IF(G125&lt;&gt;"Ready","",IFERROR(B125*H125,""))</f>
        <v/>
      </c>
      <c r="J125" s="8">
        <f>IF(G125&lt;&gt;"Ready","",IFERROR(I125*(N(E125)/100),""))</f>
        <v/>
      </c>
      <c r="K125" s="8">
        <f>IF(G125&lt;&gt;"Ready","",IFERROR(I125*(1+N(E125)/100)/F125,""))</f>
        <v/>
      </c>
      <c r="L125" s="8">
        <f>IF(G125&lt;&gt;"Ready","",IFERROR(IF(ABS(K125-ROUND(K125,0))&lt;=MIN(8.881784197001252E-16*K125,1E-9),ROUND(K125,0),ROUNDUP(K125,0)),""))</f>
        <v/>
      </c>
      <c r="M125" s="8">
        <f>IF(G125&lt;&gt;"Ready","",IFERROR(L125*F125,""))</f>
        <v/>
      </c>
      <c r="N125" s="8">
        <f>IF(G125&lt;&gt;"Ready","",IFERROR(M125,""))</f>
        <v/>
      </c>
      <c r="O125" s="8">
        <f>IF(G125&lt;&gt;"Ready","",IFERROR(M125/2,""))</f>
        <v/>
      </c>
    </row>
    <row r="126">
      <c r="A126" s="6" t="n"/>
      <c r="B126" s="7" t="n"/>
      <c r="C126" s="7" t="n"/>
      <c r="D126" s="7" t="n"/>
      <c r="E126" s="7" t="n"/>
      <c r="F126" s="7" t="n"/>
      <c r="G126" s="8">
        <f>IF(COUNTA(A126:F126)=0,"",IF(TRIM(A126&amp;"")="","Item required",IFERROR(IF(NOT(AND(COUNT(B126:C126,F126)=3,MIN(B126:C126)&gt;=0,F126&gt;0,COUNT(D126:E126)=COUNTA(D126:E126),MIN(D126:E126)&gt;=0)),"Use nonnegative numbers; container must be positive",IF(NOT(IF(AND(B126&gt;0,C126+N(D126)&gt;0),B126*(C126+N(D126))*(1+N(E126)/100)/F126&gt;0,TRUE)),"Card requirement below numeric range; rescale",IF(B126*(C126+N(D126))*(1+N(E126)/100)/F126&gt;9007199254740991,"Card count too large; rescale units","Ready"))),"Check inputs / numeric range")))</f>
        <v/>
      </c>
      <c r="H126" s="8">
        <f>IF(G126&lt;&gt;"Ready","",IFERROR(C126+N(D126),""))</f>
        <v/>
      </c>
      <c r="I126" s="8">
        <f>IF(G126&lt;&gt;"Ready","",IFERROR(B126*H126,""))</f>
        <v/>
      </c>
      <c r="J126" s="8">
        <f>IF(G126&lt;&gt;"Ready","",IFERROR(I126*(N(E126)/100),""))</f>
        <v/>
      </c>
      <c r="K126" s="8">
        <f>IF(G126&lt;&gt;"Ready","",IFERROR(I126*(1+N(E126)/100)/F126,""))</f>
        <v/>
      </c>
      <c r="L126" s="8">
        <f>IF(G126&lt;&gt;"Ready","",IFERROR(IF(ABS(K126-ROUND(K126,0))&lt;=MIN(8.881784197001252E-16*K126,1E-9),ROUND(K126,0),ROUNDUP(K126,0)),""))</f>
        <v/>
      </c>
      <c r="M126" s="8">
        <f>IF(G126&lt;&gt;"Ready","",IFERROR(L126*F126,""))</f>
        <v/>
      </c>
      <c r="N126" s="8">
        <f>IF(G126&lt;&gt;"Ready","",IFERROR(M126,""))</f>
        <v/>
      </c>
      <c r="O126" s="8">
        <f>IF(G126&lt;&gt;"Ready","",IFERROR(M126/2,""))</f>
        <v/>
      </c>
    </row>
    <row r="127">
      <c r="A127" s="6" t="n"/>
      <c r="B127" s="7" t="n"/>
      <c r="C127" s="7" t="n"/>
      <c r="D127" s="7" t="n"/>
      <c r="E127" s="7" t="n"/>
      <c r="F127" s="7" t="n"/>
      <c r="G127" s="8">
        <f>IF(COUNTA(A127:F127)=0,"",IF(TRIM(A127&amp;"")="","Item required",IFERROR(IF(NOT(AND(COUNT(B127:C127,F127)=3,MIN(B127:C127)&gt;=0,F127&gt;0,COUNT(D127:E127)=COUNTA(D127:E127),MIN(D127:E127)&gt;=0)),"Use nonnegative numbers; container must be positive",IF(NOT(IF(AND(B127&gt;0,C127+N(D127)&gt;0),B127*(C127+N(D127))*(1+N(E127)/100)/F127&gt;0,TRUE)),"Card requirement below numeric range; rescale",IF(B127*(C127+N(D127))*(1+N(E127)/100)/F127&gt;9007199254740991,"Card count too large; rescale units","Ready"))),"Check inputs / numeric range")))</f>
        <v/>
      </c>
      <c r="H127" s="8">
        <f>IF(G127&lt;&gt;"Ready","",IFERROR(C127+N(D127),""))</f>
        <v/>
      </c>
      <c r="I127" s="8">
        <f>IF(G127&lt;&gt;"Ready","",IFERROR(B127*H127,""))</f>
        <v/>
      </c>
      <c r="J127" s="8">
        <f>IF(G127&lt;&gt;"Ready","",IFERROR(I127*(N(E127)/100),""))</f>
        <v/>
      </c>
      <c r="K127" s="8">
        <f>IF(G127&lt;&gt;"Ready","",IFERROR(I127*(1+N(E127)/100)/F127,""))</f>
        <v/>
      </c>
      <c r="L127" s="8">
        <f>IF(G127&lt;&gt;"Ready","",IFERROR(IF(ABS(K127-ROUND(K127,0))&lt;=MIN(8.881784197001252E-16*K127,1E-9),ROUND(K127,0),ROUNDUP(K127,0)),""))</f>
        <v/>
      </c>
      <c r="M127" s="8">
        <f>IF(G127&lt;&gt;"Ready","",IFERROR(L127*F127,""))</f>
        <v/>
      </c>
      <c r="N127" s="8">
        <f>IF(G127&lt;&gt;"Ready","",IFERROR(M127,""))</f>
        <v/>
      </c>
      <c r="O127" s="8">
        <f>IF(G127&lt;&gt;"Ready","",IFERROR(M127/2,""))</f>
        <v/>
      </c>
    </row>
    <row r="128">
      <c r="A128" s="6" t="n"/>
      <c r="B128" s="7" t="n"/>
      <c r="C128" s="7" t="n"/>
      <c r="D128" s="7" t="n"/>
      <c r="E128" s="7" t="n"/>
      <c r="F128" s="7" t="n"/>
      <c r="G128" s="8">
        <f>IF(COUNTA(A128:F128)=0,"",IF(TRIM(A128&amp;"")="","Item required",IFERROR(IF(NOT(AND(COUNT(B128:C128,F128)=3,MIN(B128:C128)&gt;=0,F128&gt;0,COUNT(D128:E128)=COUNTA(D128:E128),MIN(D128:E128)&gt;=0)),"Use nonnegative numbers; container must be positive",IF(NOT(IF(AND(B128&gt;0,C128+N(D128)&gt;0),B128*(C128+N(D128))*(1+N(E128)/100)/F128&gt;0,TRUE)),"Card requirement below numeric range; rescale",IF(B128*(C128+N(D128))*(1+N(E128)/100)/F128&gt;9007199254740991,"Card count too large; rescale units","Ready"))),"Check inputs / numeric range")))</f>
        <v/>
      </c>
      <c r="H128" s="8">
        <f>IF(G128&lt;&gt;"Ready","",IFERROR(C128+N(D128),""))</f>
        <v/>
      </c>
      <c r="I128" s="8">
        <f>IF(G128&lt;&gt;"Ready","",IFERROR(B128*H128,""))</f>
        <v/>
      </c>
      <c r="J128" s="8">
        <f>IF(G128&lt;&gt;"Ready","",IFERROR(I128*(N(E128)/100),""))</f>
        <v/>
      </c>
      <c r="K128" s="8">
        <f>IF(G128&lt;&gt;"Ready","",IFERROR(I128*(1+N(E128)/100)/F128,""))</f>
        <v/>
      </c>
      <c r="L128" s="8">
        <f>IF(G128&lt;&gt;"Ready","",IFERROR(IF(ABS(K128-ROUND(K128,0))&lt;=MIN(8.881784197001252E-16*K128,1E-9),ROUND(K128,0),ROUNDUP(K128,0)),""))</f>
        <v/>
      </c>
      <c r="M128" s="8">
        <f>IF(G128&lt;&gt;"Ready","",IFERROR(L128*F128,""))</f>
        <v/>
      </c>
      <c r="N128" s="8">
        <f>IF(G128&lt;&gt;"Ready","",IFERROR(M128,""))</f>
        <v/>
      </c>
      <c r="O128" s="8">
        <f>IF(G128&lt;&gt;"Ready","",IFERROR(M128/2,""))</f>
        <v/>
      </c>
    </row>
    <row r="129">
      <c r="A129" s="6" t="n"/>
      <c r="B129" s="7" t="n"/>
      <c r="C129" s="7" t="n"/>
      <c r="D129" s="7" t="n"/>
      <c r="E129" s="7" t="n"/>
      <c r="F129" s="7" t="n"/>
      <c r="G129" s="8">
        <f>IF(COUNTA(A129:F129)=0,"",IF(TRIM(A129&amp;"")="","Item required",IFERROR(IF(NOT(AND(COUNT(B129:C129,F129)=3,MIN(B129:C129)&gt;=0,F129&gt;0,COUNT(D129:E129)=COUNTA(D129:E129),MIN(D129:E129)&gt;=0)),"Use nonnegative numbers; container must be positive",IF(NOT(IF(AND(B129&gt;0,C129+N(D129)&gt;0),B129*(C129+N(D129))*(1+N(E129)/100)/F129&gt;0,TRUE)),"Card requirement below numeric range; rescale",IF(B129*(C129+N(D129))*(1+N(E129)/100)/F129&gt;9007199254740991,"Card count too large; rescale units","Ready"))),"Check inputs / numeric range")))</f>
        <v/>
      </c>
      <c r="H129" s="8">
        <f>IF(G129&lt;&gt;"Ready","",IFERROR(C129+N(D129),""))</f>
        <v/>
      </c>
      <c r="I129" s="8">
        <f>IF(G129&lt;&gt;"Ready","",IFERROR(B129*H129,""))</f>
        <v/>
      </c>
      <c r="J129" s="8">
        <f>IF(G129&lt;&gt;"Ready","",IFERROR(I129*(N(E129)/100),""))</f>
        <v/>
      </c>
      <c r="K129" s="8">
        <f>IF(G129&lt;&gt;"Ready","",IFERROR(I129*(1+N(E129)/100)/F129,""))</f>
        <v/>
      </c>
      <c r="L129" s="8">
        <f>IF(G129&lt;&gt;"Ready","",IFERROR(IF(ABS(K129-ROUND(K129,0))&lt;=MIN(8.881784197001252E-16*K129,1E-9),ROUND(K129,0),ROUNDUP(K129,0)),""))</f>
        <v/>
      </c>
      <c r="M129" s="8">
        <f>IF(G129&lt;&gt;"Ready","",IFERROR(L129*F129,""))</f>
        <v/>
      </c>
      <c r="N129" s="8">
        <f>IF(G129&lt;&gt;"Ready","",IFERROR(M129,""))</f>
        <v/>
      </c>
      <c r="O129" s="8">
        <f>IF(G129&lt;&gt;"Ready","",IFERROR(M129/2,""))</f>
        <v/>
      </c>
    </row>
    <row r="130">
      <c r="A130" s="6" t="n"/>
      <c r="B130" s="7" t="n"/>
      <c r="C130" s="7" t="n"/>
      <c r="D130" s="7" t="n"/>
      <c r="E130" s="7" t="n"/>
      <c r="F130" s="7" t="n"/>
      <c r="G130" s="8">
        <f>IF(COUNTA(A130:F130)=0,"",IF(TRIM(A130&amp;"")="","Item required",IFERROR(IF(NOT(AND(COUNT(B130:C130,F130)=3,MIN(B130:C130)&gt;=0,F130&gt;0,COUNT(D130:E130)=COUNTA(D130:E130),MIN(D130:E130)&gt;=0)),"Use nonnegative numbers; container must be positive",IF(NOT(IF(AND(B130&gt;0,C130+N(D130)&gt;0),B130*(C130+N(D130))*(1+N(E130)/100)/F130&gt;0,TRUE)),"Card requirement below numeric range; rescale",IF(B130*(C130+N(D130))*(1+N(E130)/100)/F130&gt;9007199254740991,"Card count too large; rescale units","Ready"))),"Check inputs / numeric range")))</f>
        <v/>
      </c>
      <c r="H130" s="8">
        <f>IF(G130&lt;&gt;"Ready","",IFERROR(C130+N(D130),""))</f>
        <v/>
      </c>
      <c r="I130" s="8">
        <f>IF(G130&lt;&gt;"Ready","",IFERROR(B130*H130,""))</f>
        <v/>
      </c>
      <c r="J130" s="8">
        <f>IF(G130&lt;&gt;"Ready","",IFERROR(I130*(N(E130)/100),""))</f>
        <v/>
      </c>
      <c r="K130" s="8">
        <f>IF(G130&lt;&gt;"Ready","",IFERROR(I130*(1+N(E130)/100)/F130,""))</f>
        <v/>
      </c>
      <c r="L130" s="8">
        <f>IF(G130&lt;&gt;"Ready","",IFERROR(IF(ABS(K130-ROUND(K130,0))&lt;=MIN(8.881784197001252E-16*K130,1E-9),ROUND(K130,0),ROUNDUP(K130,0)),""))</f>
        <v/>
      </c>
      <c r="M130" s="8">
        <f>IF(G130&lt;&gt;"Ready","",IFERROR(L130*F130,""))</f>
        <v/>
      </c>
      <c r="N130" s="8">
        <f>IF(G130&lt;&gt;"Ready","",IFERROR(M130,""))</f>
        <v/>
      </c>
      <c r="O130" s="8">
        <f>IF(G130&lt;&gt;"Ready","",IFERROR(M130/2,""))</f>
        <v/>
      </c>
    </row>
    <row r="131">
      <c r="A131" s="6" t="n"/>
      <c r="B131" s="7" t="n"/>
      <c r="C131" s="7" t="n"/>
      <c r="D131" s="7" t="n"/>
      <c r="E131" s="7" t="n"/>
      <c r="F131" s="7" t="n"/>
      <c r="G131" s="8">
        <f>IF(COUNTA(A131:F131)=0,"",IF(TRIM(A131&amp;"")="","Item required",IFERROR(IF(NOT(AND(COUNT(B131:C131,F131)=3,MIN(B131:C131)&gt;=0,F131&gt;0,COUNT(D131:E131)=COUNTA(D131:E131),MIN(D131:E131)&gt;=0)),"Use nonnegative numbers; container must be positive",IF(NOT(IF(AND(B131&gt;0,C131+N(D131)&gt;0),B131*(C131+N(D131))*(1+N(E131)/100)/F131&gt;0,TRUE)),"Card requirement below numeric range; rescale",IF(B131*(C131+N(D131))*(1+N(E131)/100)/F131&gt;9007199254740991,"Card count too large; rescale units","Ready"))),"Check inputs / numeric range")))</f>
        <v/>
      </c>
      <c r="H131" s="8">
        <f>IF(G131&lt;&gt;"Ready","",IFERROR(C131+N(D131),""))</f>
        <v/>
      </c>
      <c r="I131" s="8">
        <f>IF(G131&lt;&gt;"Ready","",IFERROR(B131*H131,""))</f>
        <v/>
      </c>
      <c r="J131" s="8">
        <f>IF(G131&lt;&gt;"Ready","",IFERROR(I131*(N(E131)/100),""))</f>
        <v/>
      </c>
      <c r="K131" s="8">
        <f>IF(G131&lt;&gt;"Ready","",IFERROR(I131*(1+N(E131)/100)/F131,""))</f>
        <v/>
      </c>
      <c r="L131" s="8">
        <f>IF(G131&lt;&gt;"Ready","",IFERROR(IF(ABS(K131-ROUND(K131,0))&lt;=MIN(8.881784197001252E-16*K131,1E-9),ROUND(K131,0),ROUNDUP(K131,0)),""))</f>
        <v/>
      </c>
      <c r="M131" s="8">
        <f>IF(G131&lt;&gt;"Ready","",IFERROR(L131*F131,""))</f>
        <v/>
      </c>
      <c r="N131" s="8">
        <f>IF(G131&lt;&gt;"Ready","",IFERROR(M131,""))</f>
        <v/>
      </c>
      <c r="O131" s="8">
        <f>IF(G131&lt;&gt;"Ready","",IFERROR(M131/2,""))</f>
        <v/>
      </c>
    </row>
    <row r="132">
      <c r="A132" s="6" t="n"/>
      <c r="B132" s="7" t="n"/>
      <c r="C132" s="7" t="n"/>
      <c r="D132" s="7" t="n"/>
      <c r="E132" s="7" t="n"/>
      <c r="F132" s="7" t="n"/>
      <c r="G132" s="8">
        <f>IF(COUNTA(A132:F132)=0,"",IF(TRIM(A132&amp;"")="","Item required",IFERROR(IF(NOT(AND(COUNT(B132:C132,F132)=3,MIN(B132:C132)&gt;=0,F132&gt;0,COUNT(D132:E132)=COUNTA(D132:E132),MIN(D132:E132)&gt;=0)),"Use nonnegative numbers; container must be positive",IF(NOT(IF(AND(B132&gt;0,C132+N(D132)&gt;0),B132*(C132+N(D132))*(1+N(E132)/100)/F132&gt;0,TRUE)),"Card requirement below numeric range; rescale",IF(B132*(C132+N(D132))*(1+N(E132)/100)/F132&gt;9007199254740991,"Card count too large; rescale units","Ready"))),"Check inputs / numeric range")))</f>
        <v/>
      </c>
      <c r="H132" s="8">
        <f>IF(G132&lt;&gt;"Ready","",IFERROR(C132+N(D132),""))</f>
        <v/>
      </c>
      <c r="I132" s="8">
        <f>IF(G132&lt;&gt;"Ready","",IFERROR(B132*H132,""))</f>
        <v/>
      </c>
      <c r="J132" s="8">
        <f>IF(G132&lt;&gt;"Ready","",IFERROR(I132*(N(E132)/100),""))</f>
        <v/>
      </c>
      <c r="K132" s="8">
        <f>IF(G132&lt;&gt;"Ready","",IFERROR(I132*(1+N(E132)/100)/F132,""))</f>
        <v/>
      </c>
      <c r="L132" s="8">
        <f>IF(G132&lt;&gt;"Ready","",IFERROR(IF(ABS(K132-ROUND(K132,0))&lt;=MIN(8.881784197001252E-16*K132,1E-9),ROUND(K132,0),ROUNDUP(K132,0)),""))</f>
        <v/>
      </c>
      <c r="M132" s="8">
        <f>IF(G132&lt;&gt;"Ready","",IFERROR(L132*F132,""))</f>
        <v/>
      </c>
      <c r="N132" s="8">
        <f>IF(G132&lt;&gt;"Ready","",IFERROR(M132,""))</f>
        <v/>
      </c>
      <c r="O132" s="8">
        <f>IF(G132&lt;&gt;"Ready","",IFERROR(M132/2,""))</f>
        <v/>
      </c>
    </row>
    <row r="133">
      <c r="A133" s="6" t="n"/>
      <c r="B133" s="7" t="n"/>
      <c r="C133" s="7" t="n"/>
      <c r="D133" s="7" t="n"/>
      <c r="E133" s="7" t="n"/>
      <c r="F133" s="7" t="n"/>
      <c r="G133" s="8">
        <f>IF(COUNTA(A133:F133)=0,"",IF(TRIM(A133&amp;"")="","Item required",IFERROR(IF(NOT(AND(COUNT(B133:C133,F133)=3,MIN(B133:C133)&gt;=0,F133&gt;0,COUNT(D133:E133)=COUNTA(D133:E133),MIN(D133:E133)&gt;=0)),"Use nonnegative numbers; container must be positive",IF(NOT(IF(AND(B133&gt;0,C133+N(D133)&gt;0),B133*(C133+N(D133))*(1+N(E133)/100)/F133&gt;0,TRUE)),"Card requirement below numeric range; rescale",IF(B133*(C133+N(D133))*(1+N(E133)/100)/F133&gt;9007199254740991,"Card count too large; rescale units","Ready"))),"Check inputs / numeric range")))</f>
        <v/>
      </c>
      <c r="H133" s="8">
        <f>IF(G133&lt;&gt;"Ready","",IFERROR(C133+N(D133),""))</f>
        <v/>
      </c>
      <c r="I133" s="8">
        <f>IF(G133&lt;&gt;"Ready","",IFERROR(B133*H133,""))</f>
        <v/>
      </c>
      <c r="J133" s="8">
        <f>IF(G133&lt;&gt;"Ready","",IFERROR(I133*(N(E133)/100),""))</f>
        <v/>
      </c>
      <c r="K133" s="8">
        <f>IF(G133&lt;&gt;"Ready","",IFERROR(I133*(1+N(E133)/100)/F133,""))</f>
        <v/>
      </c>
      <c r="L133" s="8">
        <f>IF(G133&lt;&gt;"Ready","",IFERROR(IF(ABS(K133-ROUND(K133,0))&lt;=MIN(8.881784197001252E-16*K133,1E-9),ROUND(K133,0),ROUNDUP(K133,0)),""))</f>
        <v/>
      </c>
      <c r="M133" s="8">
        <f>IF(G133&lt;&gt;"Ready","",IFERROR(L133*F133,""))</f>
        <v/>
      </c>
      <c r="N133" s="8">
        <f>IF(G133&lt;&gt;"Ready","",IFERROR(M133,""))</f>
        <v/>
      </c>
      <c r="O133" s="8">
        <f>IF(G133&lt;&gt;"Ready","",IFERROR(M133/2,""))</f>
        <v/>
      </c>
    </row>
    <row r="134">
      <c r="A134" s="6" t="n"/>
      <c r="B134" s="7" t="n"/>
      <c r="C134" s="7" t="n"/>
      <c r="D134" s="7" t="n"/>
      <c r="E134" s="7" t="n"/>
      <c r="F134" s="7" t="n"/>
      <c r="G134" s="8">
        <f>IF(COUNTA(A134:F134)=0,"",IF(TRIM(A134&amp;"")="","Item required",IFERROR(IF(NOT(AND(COUNT(B134:C134,F134)=3,MIN(B134:C134)&gt;=0,F134&gt;0,COUNT(D134:E134)=COUNTA(D134:E134),MIN(D134:E134)&gt;=0)),"Use nonnegative numbers; container must be positive",IF(NOT(IF(AND(B134&gt;0,C134+N(D134)&gt;0),B134*(C134+N(D134))*(1+N(E134)/100)/F134&gt;0,TRUE)),"Card requirement below numeric range; rescale",IF(B134*(C134+N(D134))*(1+N(E134)/100)/F134&gt;9007199254740991,"Card count too large; rescale units","Ready"))),"Check inputs / numeric range")))</f>
        <v/>
      </c>
      <c r="H134" s="8">
        <f>IF(G134&lt;&gt;"Ready","",IFERROR(C134+N(D134),""))</f>
        <v/>
      </c>
      <c r="I134" s="8">
        <f>IF(G134&lt;&gt;"Ready","",IFERROR(B134*H134,""))</f>
        <v/>
      </c>
      <c r="J134" s="8">
        <f>IF(G134&lt;&gt;"Ready","",IFERROR(I134*(N(E134)/100),""))</f>
        <v/>
      </c>
      <c r="K134" s="8">
        <f>IF(G134&lt;&gt;"Ready","",IFERROR(I134*(1+N(E134)/100)/F134,""))</f>
        <v/>
      </c>
      <c r="L134" s="8">
        <f>IF(G134&lt;&gt;"Ready","",IFERROR(IF(ABS(K134-ROUND(K134,0))&lt;=MIN(8.881784197001252E-16*K134,1E-9),ROUND(K134,0),ROUNDUP(K134,0)),""))</f>
        <v/>
      </c>
      <c r="M134" s="8">
        <f>IF(G134&lt;&gt;"Ready","",IFERROR(L134*F134,""))</f>
        <v/>
      </c>
      <c r="N134" s="8">
        <f>IF(G134&lt;&gt;"Ready","",IFERROR(M134,""))</f>
        <v/>
      </c>
      <c r="O134" s="8">
        <f>IF(G134&lt;&gt;"Ready","",IFERROR(M134/2,""))</f>
        <v/>
      </c>
    </row>
    <row r="135">
      <c r="A135" s="6" t="n"/>
      <c r="B135" s="7" t="n"/>
      <c r="C135" s="7" t="n"/>
      <c r="D135" s="7" t="n"/>
      <c r="E135" s="7" t="n"/>
      <c r="F135" s="7" t="n"/>
      <c r="G135" s="8">
        <f>IF(COUNTA(A135:F135)=0,"",IF(TRIM(A135&amp;"")="","Item required",IFERROR(IF(NOT(AND(COUNT(B135:C135,F135)=3,MIN(B135:C135)&gt;=0,F135&gt;0,COUNT(D135:E135)=COUNTA(D135:E135),MIN(D135:E135)&gt;=0)),"Use nonnegative numbers; container must be positive",IF(NOT(IF(AND(B135&gt;0,C135+N(D135)&gt;0),B135*(C135+N(D135))*(1+N(E135)/100)/F135&gt;0,TRUE)),"Card requirement below numeric range; rescale",IF(B135*(C135+N(D135))*(1+N(E135)/100)/F135&gt;9007199254740991,"Card count too large; rescale units","Ready"))),"Check inputs / numeric range")))</f>
        <v/>
      </c>
      <c r="H135" s="8">
        <f>IF(G135&lt;&gt;"Ready","",IFERROR(C135+N(D135),""))</f>
        <v/>
      </c>
      <c r="I135" s="8">
        <f>IF(G135&lt;&gt;"Ready","",IFERROR(B135*H135,""))</f>
        <v/>
      </c>
      <c r="J135" s="8">
        <f>IF(G135&lt;&gt;"Ready","",IFERROR(I135*(N(E135)/100),""))</f>
        <v/>
      </c>
      <c r="K135" s="8">
        <f>IF(G135&lt;&gt;"Ready","",IFERROR(I135*(1+N(E135)/100)/F135,""))</f>
        <v/>
      </c>
      <c r="L135" s="8">
        <f>IF(G135&lt;&gt;"Ready","",IFERROR(IF(ABS(K135-ROUND(K135,0))&lt;=MIN(8.881784197001252E-16*K135,1E-9),ROUND(K135,0),ROUNDUP(K135,0)),""))</f>
        <v/>
      </c>
      <c r="M135" s="8">
        <f>IF(G135&lt;&gt;"Ready","",IFERROR(L135*F135,""))</f>
        <v/>
      </c>
      <c r="N135" s="8">
        <f>IF(G135&lt;&gt;"Ready","",IFERROR(M135,""))</f>
        <v/>
      </c>
      <c r="O135" s="8">
        <f>IF(G135&lt;&gt;"Ready","",IFERROR(M135/2,""))</f>
        <v/>
      </c>
    </row>
    <row r="136">
      <c r="A136" s="6" t="n"/>
      <c r="B136" s="7" t="n"/>
      <c r="C136" s="7" t="n"/>
      <c r="D136" s="7" t="n"/>
      <c r="E136" s="7" t="n"/>
      <c r="F136" s="7" t="n"/>
      <c r="G136" s="8">
        <f>IF(COUNTA(A136:F136)=0,"",IF(TRIM(A136&amp;"")="","Item required",IFERROR(IF(NOT(AND(COUNT(B136:C136,F136)=3,MIN(B136:C136)&gt;=0,F136&gt;0,COUNT(D136:E136)=COUNTA(D136:E136),MIN(D136:E136)&gt;=0)),"Use nonnegative numbers; container must be positive",IF(NOT(IF(AND(B136&gt;0,C136+N(D136)&gt;0),B136*(C136+N(D136))*(1+N(E136)/100)/F136&gt;0,TRUE)),"Card requirement below numeric range; rescale",IF(B136*(C136+N(D136))*(1+N(E136)/100)/F136&gt;9007199254740991,"Card count too large; rescale units","Ready"))),"Check inputs / numeric range")))</f>
        <v/>
      </c>
      <c r="H136" s="8">
        <f>IF(G136&lt;&gt;"Ready","",IFERROR(C136+N(D136),""))</f>
        <v/>
      </c>
      <c r="I136" s="8">
        <f>IF(G136&lt;&gt;"Ready","",IFERROR(B136*H136,""))</f>
        <v/>
      </c>
      <c r="J136" s="8">
        <f>IF(G136&lt;&gt;"Ready","",IFERROR(I136*(N(E136)/100),""))</f>
        <v/>
      </c>
      <c r="K136" s="8">
        <f>IF(G136&lt;&gt;"Ready","",IFERROR(I136*(1+N(E136)/100)/F136,""))</f>
        <v/>
      </c>
      <c r="L136" s="8">
        <f>IF(G136&lt;&gt;"Ready","",IFERROR(IF(ABS(K136-ROUND(K136,0))&lt;=MIN(8.881784197001252E-16*K136,1E-9),ROUND(K136,0),ROUNDUP(K136,0)),""))</f>
        <v/>
      </c>
      <c r="M136" s="8">
        <f>IF(G136&lt;&gt;"Ready","",IFERROR(L136*F136,""))</f>
        <v/>
      </c>
      <c r="N136" s="8">
        <f>IF(G136&lt;&gt;"Ready","",IFERROR(M136,""))</f>
        <v/>
      </c>
      <c r="O136" s="8">
        <f>IF(G136&lt;&gt;"Ready","",IFERROR(M136/2,""))</f>
        <v/>
      </c>
    </row>
    <row r="137">
      <c r="A137" s="6" t="n"/>
      <c r="B137" s="7" t="n"/>
      <c r="C137" s="7" t="n"/>
      <c r="D137" s="7" t="n"/>
      <c r="E137" s="7" t="n"/>
      <c r="F137" s="7" t="n"/>
      <c r="G137" s="8">
        <f>IF(COUNTA(A137:F137)=0,"",IF(TRIM(A137&amp;"")="","Item required",IFERROR(IF(NOT(AND(COUNT(B137:C137,F137)=3,MIN(B137:C137)&gt;=0,F137&gt;0,COUNT(D137:E137)=COUNTA(D137:E137),MIN(D137:E137)&gt;=0)),"Use nonnegative numbers; container must be positive",IF(NOT(IF(AND(B137&gt;0,C137+N(D137)&gt;0),B137*(C137+N(D137))*(1+N(E137)/100)/F137&gt;0,TRUE)),"Card requirement below numeric range; rescale",IF(B137*(C137+N(D137))*(1+N(E137)/100)/F137&gt;9007199254740991,"Card count too large; rescale units","Ready"))),"Check inputs / numeric range")))</f>
        <v/>
      </c>
      <c r="H137" s="8">
        <f>IF(G137&lt;&gt;"Ready","",IFERROR(C137+N(D137),""))</f>
        <v/>
      </c>
      <c r="I137" s="8">
        <f>IF(G137&lt;&gt;"Ready","",IFERROR(B137*H137,""))</f>
        <v/>
      </c>
      <c r="J137" s="8">
        <f>IF(G137&lt;&gt;"Ready","",IFERROR(I137*(N(E137)/100),""))</f>
        <v/>
      </c>
      <c r="K137" s="8">
        <f>IF(G137&lt;&gt;"Ready","",IFERROR(I137*(1+N(E137)/100)/F137,""))</f>
        <v/>
      </c>
      <c r="L137" s="8">
        <f>IF(G137&lt;&gt;"Ready","",IFERROR(IF(ABS(K137-ROUND(K137,0))&lt;=MIN(8.881784197001252E-16*K137,1E-9),ROUND(K137,0),ROUNDUP(K137,0)),""))</f>
        <v/>
      </c>
      <c r="M137" s="8">
        <f>IF(G137&lt;&gt;"Ready","",IFERROR(L137*F137,""))</f>
        <v/>
      </c>
      <c r="N137" s="8">
        <f>IF(G137&lt;&gt;"Ready","",IFERROR(M137,""))</f>
        <v/>
      </c>
      <c r="O137" s="8">
        <f>IF(G137&lt;&gt;"Ready","",IFERROR(M137/2,""))</f>
        <v/>
      </c>
    </row>
    <row r="138">
      <c r="A138" s="6" t="n"/>
      <c r="B138" s="7" t="n"/>
      <c r="C138" s="7" t="n"/>
      <c r="D138" s="7" t="n"/>
      <c r="E138" s="7" t="n"/>
      <c r="F138" s="7" t="n"/>
      <c r="G138" s="8">
        <f>IF(COUNTA(A138:F138)=0,"",IF(TRIM(A138&amp;"")="","Item required",IFERROR(IF(NOT(AND(COUNT(B138:C138,F138)=3,MIN(B138:C138)&gt;=0,F138&gt;0,COUNT(D138:E138)=COUNTA(D138:E138),MIN(D138:E138)&gt;=0)),"Use nonnegative numbers; container must be positive",IF(NOT(IF(AND(B138&gt;0,C138+N(D138)&gt;0),B138*(C138+N(D138))*(1+N(E138)/100)/F138&gt;0,TRUE)),"Card requirement below numeric range; rescale",IF(B138*(C138+N(D138))*(1+N(E138)/100)/F138&gt;9007199254740991,"Card count too large; rescale units","Ready"))),"Check inputs / numeric range")))</f>
        <v/>
      </c>
      <c r="H138" s="8">
        <f>IF(G138&lt;&gt;"Ready","",IFERROR(C138+N(D138),""))</f>
        <v/>
      </c>
      <c r="I138" s="8">
        <f>IF(G138&lt;&gt;"Ready","",IFERROR(B138*H138,""))</f>
        <v/>
      </c>
      <c r="J138" s="8">
        <f>IF(G138&lt;&gt;"Ready","",IFERROR(I138*(N(E138)/100),""))</f>
        <v/>
      </c>
      <c r="K138" s="8">
        <f>IF(G138&lt;&gt;"Ready","",IFERROR(I138*(1+N(E138)/100)/F138,""))</f>
        <v/>
      </c>
      <c r="L138" s="8">
        <f>IF(G138&lt;&gt;"Ready","",IFERROR(IF(ABS(K138-ROUND(K138,0))&lt;=MIN(8.881784197001252E-16*K138,1E-9),ROUND(K138,0),ROUNDUP(K138,0)),""))</f>
        <v/>
      </c>
      <c r="M138" s="8">
        <f>IF(G138&lt;&gt;"Ready","",IFERROR(L138*F138,""))</f>
        <v/>
      </c>
      <c r="N138" s="8">
        <f>IF(G138&lt;&gt;"Ready","",IFERROR(M138,""))</f>
        <v/>
      </c>
      <c r="O138" s="8">
        <f>IF(G138&lt;&gt;"Ready","",IFERROR(M138/2,""))</f>
        <v/>
      </c>
    </row>
    <row r="139">
      <c r="A139" s="6" t="n"/>
      <c r="B139" s="7" t="n"/>
      <c r="C139" s="7" t="n"/>
      <c r="D139" s="7" t="n"/>
      <c r="E139" s="7" t="n"/>
      <c r="F139" s="7" t="n"/>
      <c r="G139" s="8">
        <f>IF(COUNTA(A139:F139)=0,"",IF(TRIM(A139&amp;"")="","Item required",IFERROR(IF(NOT(AND(COUNT(B139:C139,F139)=3,MIN(B139:C139)&gt;=0,F139&gt;0,COUNT(D139:E139)=COUNTA(D139:E139),MIN(D139:E139)&gt;=0)),"Use nonnegative numbers; container must be positive",IF(NOT(IF(AND(B139&gt;0,C139+N(D139)&gt;0),B139*(C139+N(D139))*(1+N(E139)/100)/F139&gt;0,TRUE)),"Card requirement below numeric range; rescale",IF(B139*(C139+N(D139))*(1+N(E139)/100)/F139&gt;9007199254740991,"Card count too large; rescale units","Ready"))),"Check inputs / numeric range")))</f>
        <v/>
      </c>
      <c r="H139" s="8">
        <f>IF(G139&lt;&gt;"Ready","",IFERROR(C139+N(D139),""))</f>
        <v/>
      </c>
      <c r="I139" s="8">
        <f>IF(G139&lt;&gt;"Ready","",IFERROR(B139*H139,""))</f>
        <v/>
      </c>
      <c r="J139" s="8">
        <f>IF(G139&lt;&gt;"Ready","",IFERROR(I139*(N(E139)/100),""))</f>
        <v/>
      </c>
      <c r="K139" s="8">
        <f>IF(G139&lt;&gt;"Ready","",IFERROR(I139*(1+N(E139)/100)/F139,""))</f>
        <v/>
      </c>
      <c r="L139" s="8">
        <f>IF(G139&lt;&gt;"Ready","",IFERROR(IF(ABS(K139-ROUND(K139,0))&lt;=MIN(8.881784197001252E-16*K139,1E-9),ROUND(K139,0),ROUNDUP(K139,0)),""))</f>
        <v/>
      </c>
      <c r="M139" s="8">
        <f>IF(G139&lt;&gt;"Ready","",IFERROR(L139*F139,""))</f>
        <v/>
      </c>
      <c r="N139" s="8">
        <f>IF(G139&lt;&gt;"Ready","",IFERROR(M139,""))</f>
        <v/>
      </c>
      <c r="O139" s="8">
        <f>IF(G139&lt;&gt;"Ready","",IFERROR(M139/2,""))</f>
        <v/>
      </c>
    </row>
    <row r="140">
      <c r="A140" s="6" t="n"/>
      <c r="B140" s="7" t="n"/>
      <c r="C140" s="7" t="n"/>
      <c r="D140" s="7" t="n"/>
      <c r="E140" s="7" t="n"/>
      <c r="F140" s="7" t="n"/>
      <c r="G140" s="8">
        <f>IF(COUNTA(A140:F140)=0,"",IF(TRIM(A140&amp;"")="","Item required",IFERROR(IF(NOT(AND(COUNT(B140:C140,F140)=3,MIN(B140:C140)&gt;=0,F140&gt;0,COUNT(D140:E140)=COUNTA(D140:E140),MIN(D140:E140)&gt;=0)),"Use nonnegative numbers; container must be positive",IF(NOT(IF(AND(B140&gt;0,C140+N(D140)&gt;0),B140*(C140+N(D140))*(1+N(E140)/100)/F140&gt;0,TRUE)),"Card requirement below numeric range; rescale",IF(B140*(C140+N(D140))*(1+N(E140)/100)/F140&gt;9007199254740991,"Card count too large; rescale units","Ready"))),"Check inputs / numeric range")))</f>
        <v/>
      </c>
      <c r="H140" s="8">
        <f>IF(G140&lt;&gt;"Ready","",IFERROR(C140+N(D140),""))</f>
        <v/>
      </c>
      <c r="I140" s="8">
        <f>IF(G140&lt;&gt;"Ready","",IFERROR(B140*H140,""))</f>
        <v/>
      </c>
      <c r="J140" s="8">
        <f>IF(G140&lt;&gt;"Ready","",IFERROR(I140*(N(E140)/100),""))</f>
        <v/>
      </c>
      <c r="K140" s="8">
        <f>IF(G140&lt;&gt;"Ready","",IFERROR(I140*(1+N(E140)/100)/F140,""))</f>
        <v/>
      </c>
      <c r="L140" s="8">
        <f>IF(G140&lt;&gt;"Ready","",IFERROR(IF(ABS(K140-ROUND(K140,0))&lt;=MIN(8.881784197001252E-16*K140,1E-9),ROUND(K140,0),ROUNDUP(K140,0)),""))</f>
        <v/>
      </c>
      <c r="M140" s="8">
        <f>IF(G140&lt;&gt;"Ready","",IFERROR(L140*F140,""))</f>
        <v/>
      </c>
      <c r="N140" s="8">
        <f>IF(G140&lt;&gt;"Ready","",IFERROR(M140,""))</f>
        <v/>
      </c>
      <c r="O140" s="8">
        <f>IF(G140&lt;&gt;"Ready","",IFERROR(M140/2,""))</f>
        <v/>
      </c>
    </row>
    <row r="141">
      <c r="A141" s="6" t="n"/>
      <c r="B141" s="7" t="n"/>
      <c r="C141" s="7" t="n"/>
      <c r="D141" s="7" t="n"/>
      <c r="E141" s="7" t="n"/>
      <c r="F141" s="7" t="n"/>
      <c r="G141" s="8">
        <f>IF(COUNTA(A141:F141)=0,"",IF(TRIM(A141&amp;"")="","Item required",IFERROR(IF(NOT(AND(COUNT(B141:C141,F141)=3,MIN(B141:C141)&gt;=0,F141&gt;0,COUNT(D141:E141)=COUNTA(D141:E141),MIN(D141:E141)&gt;=0)),"Use nonnegative numbers; container must be positive",IF(NOT(IF(AND(B141&gt;0,C141+N(D141)&gt;0),B141*(C141+N(D141))*(1+N(E141)/100)/F141&gt;0,TRUE)),"Card requirement below numeric range; rescale",IF(B141*(C141+N(D141))*(1+N(E141)/100)/F141&gt;9007199254740991,"Card count too large; rescale units","Ready"))),"Check inputs / numeric range")))</f>
        <v/>
      </c>
      <c r="H141" s="8">
        <f>IF(G141&lt;&gt;"Ready","",IFERROR(C141+N(D141),""))</f>
        <v/>
      </c>
      <c r="I141" s="8">
        <f>IF(G141&lt;&gt;"Ready","",IFERROR(B141*H141,""))</f>
        <v/>
      </c>
      <c r="J141" s="8">
        <f>IF(G141&lt;&gt;"Ready","",IFERROR(I141*(N(E141)/100),""))</f>
        <v/>
      </c>
      <c r="K141" s="8">
        <f>IF(G141&lt;&gt;"Ready","",IFERROR(I141*(1+N(E141)/100)/F141,""))</f>
        <v/>
      </c>
      <c r="L141" s="8">
        <f>IF(G141&lt;&gt;"Ready","",IFERROR(IF(ABS(K141-ROUND(K141,0))&lt;=MIN(8.881784197001252E-16*K141,1E-9),ROUND(K141,0),ROUNDUP(K141,0)),""))</f>
        <v/>
      </c>
      <c r="M141" s="8">
        <f>IF(G141&lt;&gt;"Ready","",IFERROR(L141*F141,""))</f>
        <v/>
      </c>
      <c r="N141" s="8">
        <f>IF(G141&lt;&gt;"Ready","",IFERROR(M141,""))</f>
        <v/>
      </c>
      <c r="O141" s="8">
        <f>IF(G141&lt;&gt;"Ready","",IFERROR(M141/2,""))</f>
        <v/>
      </c>
    </row>
    <row r="142">
      <c r="A142" s="6" t="n"/>
      <c r="B142" s="7" t="n"/>
      <c r="C142" s="7" t="n"/>
      <c r="D142" s="7" t="n"/>
      <c r="E142" s="7" t="n"/>
      <c r="F142" s="7" t="n"/>
      <c r="G142" s="8">
        <f>IF(COUNTA(A142:F142)=0,"",IF(TRIM(A142&amp;"")="","Item required",IFERROR(IF(NOT(AND(COUNT(B142:C142,F142)=3,MIN(B142:C142)&gt;=0,F142&gt;0,COUNT(D142:E142)=COUNTA(D142:E142),MIN(D142:E142)&gt;=0)),"Use nonnegative numbers; container must be positive",IF(NOT(IF(AND(B142&gt;0,C142+N(D142)&gt;0),B142*(C142+N(D142))*(1+N(E142)/100)/F142&gt;0,TRUE)),"Card requirement below numeric range; rescale",IF(B142*(C142+N(D142))*(1+N(E142)/100)/F142&gt;9007199254740991,"Card count too large; rescale units","Ready"))),"Check inputs / numeric range")))</f>
        <v/>
      </c>
      <c r="H142" s="8">
        <f>IF(G142&lt;&gt;"Ready","",IFERROR(C142+N(D142),""))</f>
        <v/>
      </c>
      <c r="I142" s="8">
        <f>IF(G142&lt;&gt;"Ready","",IFERROR(B142*H142,""))</f>
        <v/>
      </c>
      <c r="J142" s="8">
        <f>IF(G142&lt;&gt;"Ready","",IFERROR(I142*(N(E142)/100),""))</f>
        <v/>
      </c>
      <c r="K142" s="8">
        <f>IF(G142&lt;&gt;"Ready","",IFERROR(I142*(1+N(E142)/100)/F142,""))</f>
        <v/>
      </c>
      <c r="L142" s="8">
        <f>IF(G142&lt;&gt;"Ready","",IFERROR(IF(ABS(K142-ROUND(K142,0))&lt;=MIN(8.881784197001252E-16*K142,1E-9),ROUND(K142,0),ROUNDUP(K142,0)),""))</f>
        <v/>
      </c>
      <c r="M142" s="8">
        <f>IF(G142&lt;&gt;"Ready","",IFERROR(L142*F142,""))</f>
        <v/>
      </c>
      <c r="N142" s="8">
        <f>IF(G142&lt;&gt;"Ready","",IFERROR(M142,""))</f>
        <v/>
      </c>
      <c r="O142" s="8">
        <f>IF(G142&lt;&gt;"Ready","",IFERROR(M142/2,""))</f>
        <v/>
      </c>
    </row>
    <row r="143">
      <c r="A143" s="6" t="n"/>
      <c r="B143" s="7" t="n"/>
      <c r="C143" s="7" t="n"/>
      <c r="D143" s="7" t="n"/>
      <c r="E143" s="7" t="n"/>
      <c r="F143" s="7" t="n"/>
      <c r="G143" s="8">
        <f>IF(COUNTA(A143:F143)=0,"",IF(TRIM(A143&amp;"")="","Item required",IFERROR(IF(NOT(AND(COUNT(B143:C143,F143)=3,MIN(B143:C143)&gt;=0,F143&gt;0,COUNT(D143:E143)=COUNTA(D143:E143),MIN(D143:E143)&gt;=0)),"Use nonnegative numbers; container must be positive",IF(NOT(IF(AND(B143&gt;0,C143+N(D143)&gt;0),B143*(C143+N(D143))*(1+N(E143)/100)/F143&gt;0,TRUE)),"Card requirement below numeric range; rescale",IF(B143*(C143+N(D143))*(1+N(E143)/100)/F143&gt;9007199254740991,"Card count too large; rescale units","Ready"))),"Check inputs / numeric range")))</f>
        <v/>
      </c>
      <c r="H143" s="8">
        <f>IF(G143&lt;&gt;"Ready","",IFERROR(C143+N(D143),""))</f>
        <v/>
      </c>
      <c r="I143" s="8">
        <f>IF(G143&lt;&gt;"Ready","",IFERROR(B143*H143,""))</f>
        <v/>
      </c>
      <c r="J143" s="8">
        <f>IF(G143&lt;&gt;"Ready","",IFERROR(I143*(N(E143)/100),""))</f>
        <v/>
      </c>
      <c r="K143" s="8">
        <f>IF(G143&lt;&gt;"Ready","",IFERROR(I143*(1+N(E143)/100)/F143,""))</f>
        <v/>
      </c>
      <c r="L143" s="8">
        <f>IF(G143&lt;&gt;"Ready","",IFERROR(IF(ABS(K143-ROUND(K143,0))&lt;=MIN(8.881784197001252E-16*K143,1E-9),ROUND(K143,0),ROUNDUP(K143,0)),""))</f>
        <v/>
      </c>
      <c r="M143" s="8">
        <f>IF(G143&lt;&gt;"Ready","",IFERROR(L143*F143,""))</f>
        <v/>
      </c>
      <c r="N143" s="8">
        <f>IF(G143&lt;&gt;"Ready","",IFERROR(M143,""))</f>
        <v/>
      </c>
      <c r="O143" s="8">
        <f>IF(G143&lt;&gt;"Ready","",IFERROR(M143/2,""))</f>
        <v/>
      </c>
    </row>
    <row r="144">
      <c r="A144" s="6" t="n"/>
      <c r="B144" s="7" t="n"/>
      <c r="C144" s="7" t="n"/>
      <c r="D144" s="7" t="n"/>
      <c r="E144" s="7" t="n"/>
      <c r="F144" s="7" t="n"/>
      <c r="G144" s="8">
        <f>IF(COUNTA(A144:F144)=0,"",IF(TRIM(A144&amp;"")="","Item required",IFERROR(IF(NOT(AND(COUNT(B144:C144,F144)=3,MIN(B144:C144)&gt;=0,F144&gt;0,COUNT(D144:E144)=COUNTA(D144:E144),MIN(D144:E144)&gt;=0)),"Use nonnegative numbers; container must be positive",IF(NOT(IF(AND(B144&gt;0,C144+N(D144)&gt;0),B144*(C144+N(D144))*(1+N(E144)/100)/F144&gt;0,TRUE)),"Card requirement below numeric range; rescale",IF(B144*(C144+N(D144))*(1+N(E144)/100)/F144&gt;9007199254740991,"Card count too large; rescale units","Ready"))),"Check inputs / numeric range")))</f>
        <v/>
      </c>
      <c r="H144" s="8">
        <f>IF(G144&lt;&gt;"Ready","",IFERROR(C144+N(D144),""))</f>
        <v/>
      </c>
      <c r="I144" s="8">
        <f>IF(G144&lt;&gt;"Ready","",IFERROR(B144*H144,""))</f>
        <v/>
      </c>
      <c r="J144" s="8">
        <f>IF(G144&lt;&gt;"Ready","",IFERROR(I144*(N(E144)/100),""))</f>
        <v/>
      </c>
      <c r="K144" s="8">
        <f>IF(G144&lt;&gt;"Ready","",IFERROR(I144*(1+N(E144)/100)/F144,""))</f>
        <v/>
      </c>
      <c r="L144" s="8">
        <f>IF(G144&lt;&gt;"Ready","",IFERROR(IF(ABS(K144-ROUND(K144,0))&lt;=MIN(8.881784197001252E-16*K144,1E-9),ROUND(K144,0),ROUNDUP(K144,0)),""))</f>
        <v/>
      </c>
      <c r="M144" s="8">
        <f>IF(G144&lt;&gt;"Ready","",IFERROR(L144*F144,""))</f>
        <v/>
      </c>
      <c r="N144" s="8">
        <f>IF(G144&lt;&gt;"Ready","",IFERROR(M144,""))</f>
        <v/>
      </c>
      <c r="O144" s="8">
        <f>IF(G144&lt;&gt;"Ready","",IFERROR(M144/2,""))</f>
        <v/>
      </c>
    </row>
    <row r="145">
      <c r="A145" s="6" t="n"/>
      <c r="B145" s="7" t="n"/>
      <c r="C145" s="7" t="n"/>
      <c r="D145" s="7" t="n"/>
      <c r="E145" s="7" t="n"/>
      <c r="F145" s="7" t="n"/>
      <c r="G145" s="8">
        <f>IF(COUNTA(A145:F145)=0,"",IF(TRIM(A145&amp;"")="","Item required",IFERROR(IF(NOT(AND(COUNT(B145:C145,F145)=3,MIN(B145:C145)&gt;=0,F145&gt;0,COUNT(D145:E145)=COUNTA(D145:E145),MIN(D145:E145)&gt;=0)),"Use nonnegative numbers; container must be positive",IF(NOT(IF(AND(B145&gt;0,C145+N(D145)&gt;0),B145*(C145+N(D145))*(1+N(E145)/100)/F145&gt;0,TRUE)),"Card requirement below numeric range; rescale",IF(B145*(C145+N(D145))*(1+N(E145)/100)/F145&gt;9007199254740991,"Card count too large; rescale units","Ready"))),"Check inputs / numeric range")))</f>
        <v/>
      </c>
      <c r="H145" s="8">
        <f>IF(G145&lt;&gt;"Ready","",IFERROR(C145+N(D145),""))</f>
        <v/>
      </c>
      <c r="I145" s="8">
        <f>IF(G145&lt;&gt;"Ready","",IFERROR(B145*H145,""))</f>
        <v/>
      </c>
      <c r="J145" s="8">
        <f>IF(G145&lt;&gt;"Ready","",IFERROR(I145*(N(E145)/100),""))</f>
        <v/>
      </c>
      <c r="K145" s="8">
        <f>IF(G145&lt;&gt;"Ready","",IFERROR(I145*(1+N(E145)/100)/F145,""))</f>
        <v/>
      </c>
      <c r="L145" s="8">
        <f>IF(G145&lt;&gt;"Ready","",IFERROR(IF(ABS(K145-ROUND(K145,0))&lt;=MIN(8.881784197001252E-16*K145,1E-9),ROUND(K145,0),ROUNDUP(K145,0)),""))</f>
        <v/>
      </c>
      <c r="M145" s="8">
        <f>IF(G145&lt;&gt;"Ready","",IFERROR(L145*F145,""))</f>
        <v/>
      </c>
      <c r="N145" s="8">
        <f>IF(G145&lt;&gt;"Ready","",IFERROR(M145,""))</f>
        <v/>
      </c>
      <c r="O145" s="8">
        <f>IF(G145&lt;&gt;"Ready","",IFERROR(M145/2,""))</f>
        <v/>
      </c>
    </row>
    <row r="146">
      <c r="A146" s="6" t="n"/>
      <c r="B146" s="7" t="n"/>
      <c r="C146" s="7" t="n"/>
      <c r="D146" s="7" t="n"/>
      <c r="E146" s="7" t="n"/>
      <c r="F146" s="7" t="n"/>
      <c r="G146" s="8">
        <f>IF(COUNTA(A146:F146)=0,"",IF(TRIM(A146&amp;"")="","Item required",IFERROR(IF(NOT(AND(COUNT(B146:C146,F146)=3,MIN(B146:C146)&gt;=0,F146&gt;0,COUNT(D146:E146)=COUNTA(D146:E146),MIN(D146:E146)&gt;=0)),"Use nonnegative numbers; container must be positive",IF(NOT(IF(AND(B146&gt;0,C146+N(D146)&gt;0),B146*(C146+N(D146))*(1+N(E146)/100)/F146&gt;0,TRUE)),"Card requirement below numeric range; rescale",IF(B146*(C146+N(D146))*(1+N(E146)/100)/F146&gt;9007199254740991,"Card count too large; rescale units","Ready"))),"Check inputs / numeric range")))</f>
        <v/>
      </c>
      <c r="H146" s="8">
        <f>IF(G146&lt;&gt;"Ready","",IFERROR(C146+N(D146),""))</f>
        <v/>
      </c>
      <c r="I146" s="8">
        <f>IF(G146&lt;&gt;"Ready","",IFERROR(B146*H146,""))</f>
        <v/>
      </c>
      <c r="J146" s="8">
        <f>IF(G146&lt;&gt;"Ready","",IFERROR(I146*(N(E146)/100),""))</f>
        <v/>
      </c>
      <c r="K146" s="8">
        <f>IF(G146&lt;&gt;"Ready","",IFERROR(I146*(1+N(E146)/100)/F146,""))</f>
        <v/>
      </c>
      <c r="L146" s="8">
        <f>IF(G146&lt;&gt;"Ready","",IFERROR(IF(ABS(K146-ROUND(K146,0))&lt;=MIN(8.881784197001252E-16*K146,1E-9),ROUND(K146,0),ROUNDUP(K146,0)),""))</f>
        <v/>
      </c>
      <c r="M146" s="8">
        <f>IF(G146&lt;&gt;"Ready","",IFERROR(L146*F146,""))</f>
        <v/>
      </c>
      <c r="N146" s="8">
        <f>IF(G146&lt;&gt;"Ready","",IFERROR(M146,""))</f>
        <v/>
      </c>
      <c r="O146" s="8">
        <f>IF(G146&lt;&gt;"Ready","",IFERROR(M146/2,""))</f>
        <v/>
      </c>
    </row>
    <row r="147">
      <c r="A147" s="6" t="n"/>
      <c r="B147" s="7" t="n"/>
      <c r="C147" s="7" t="n"/>
      <c r="D147" s="7" t="n"/>
      <c r="E147" s="7" t="n"/>
      <c r="F147" s="7" t="n"/>
      <c r="G147" s="8">
        <f>IF(COUNTA(A147:F147)=0,"",IF(TRIM(A147&amp;"")="","Item required",IFERROR(IF(NOT(AND(COUNT(B147:C147,F147)=3,MIN(B147:C147)&gt;=0,F147&gt;0,COUNT(D147:E147)=COUNTA(D147:E147),MIN(D147:E147)&gt;=0)),"Use nonnegative numbers; container must be positive",IF(NOT(IF(AND(B147&gt;0,C147+N(D147)&gt;0),B147*(C147+N(D147))*(1+N(E147)/100)/F147&gt;0,TRUE)),"Card requirement below numeric range; rescale",IF(B147*(C147+N(D147))*(1+N(E147)/100)/F147&gt;9007199254740991,"Card count too large; rescale units","Ready"))),"Check inputs / numeric range")))</f>
        <v/>
      </c>
      <c r="H147" s="8">
        <f>IF(G147&lt;&gt;"Ready","",IFERROR(C147+N(D147),""))</f>
        <v/>
      </c>
      <c r="I147" s="8">
        <f>IF(G147&lt;&gt;"Ready","",IFERROR(B147*H147,""))</f>
        <v/>
      </c>
      <c r="J147" s="8">
        <f>IF(G147&lt;&gt;"Ready","",IFERROR(I147*(N(E147)/100),""))</f>
        <v/>
      </c>
      <c r="K147" s="8">
        <f>IF(G147&lt;&gt;"Ready","",IFERROR(I147*(1+N(E147)/100)/F147,""))</f>
        <v/>
      </c>
      <c r="L147" s="8">
        <f>IF(G147&lt;&gt;"Ready","",IFERROR(IF(ABS(K147-ROUND(K147,0))&lt;=MIN(8.881784197001252E-16*K147,1E-9),ROUND(K147,0),ROUNDUP(K147,0)),""))</f>
        <v/>
      </c>
      <c r="M147" s="8">
        <f>IF(G147&lt;&gt;"Ready","",IFERROR(L147*F147,""))</f>
        <v/>
      </c>
      <c r="N147" s="8">
        <f>IF(G147&lt;&gt;"Ready","",IFERROR(M147,""))</f>
        <v/>
      </c>
      <c r="O147" s="8">
        <f>IF(G147&lt;&gt;"Ready","",IFERROR(M147/2,""))</f>
        <v/>
      </c>
    </row>
    <row r="148">
      <c r="A148" s="6" t="n"/>
      <c r="B148" s="7" t="n"/>
      <c r="C148" s="7" t="n"/>
      <c r="D148" s="7" t="n"/>
      <c r="E148" s="7" t="n"/>
      <c r="F148" s="7" t="n"/>
      <c r="G148" s="8">
        <f>IF(COUNTA(A148:F148)=0,"",IF(TRIM(A148&amp;"")="","Item required",IFERROR(IF(NOT(AND(COUNT(B148:C148,F148)=3,MIN(B148:C148)&gt;=0,F148&gt;0,COUNT(D148:E148)=COUNTA(D148:E148),MIN(D148:E148)&gt;=0)),"Use nonnegative numbers; container must be positive",IF(NOT(IF(AND(B148&gt;0,C148+N(D148)&gt;0),B148*(C148+N(D148))*(1+N(E148)/100)/F148&gt;0,TRUE)),"Card requirement below numeric range; rescale",IF(B148*(C148+N(D148))*(1+N(E148)/100)/F148&gt;9007199254740991,"Card count too large; rescale units","Ready"))),"Check inputs / numeric range")))</f>
        <v/>
      </c>
      <c r="H148" s="8">
        <f>IF(G148&lt;&gt;"Ready","",IFERROR(C148+N(D148),""))</f>
        <v/>
      </c>
      <c r="I148" s="8">
        <f>IF(G148&lt;&gt;"Ready","",IFERROR(B148*H148,""))</f>
        <v/>
      </c>
      <c r="J148" s="8">
        <f>IF(G148&lt;&gt;"Ready","",IFERROR(I148*(N(E148)/100),""))</f>
        <v/>
      </c>
      <c r="K148" s="8">
        <f>IF(G148&lt;&gt;"Ready","",IFERROR(I148*(1+N(E148)/100)/F148,""))</f>
        <v/>
      </c>
      <c r="L148" s="8">
        <f>IF(G148&lt;&gt;"Ready","",IFERROR(IF(ABS(K148-ROUND(K148,0))&lt;=MIN(8.881784197001252E-16*K148,1E-9),ROUND(K148,0),ROUNDUP(K148,0)),""))</f>
        <v/>
      </c>
      <c r="M148" s="8">
        <f>IF(G148&lt;&gt;"Ready","",IFERROR(L148*F148,""))</f>
        <v/>
      </c>
      <c r="N148" s="8">
        <f>IF(G148&lt;&gt;"Ready","",IFERROR(M148,""))</f>
        <v/>
      </c>
      <c r="O148" s="8">
        <f>IF(G148&lt;&gt;"Ready","",IFERROR(M148/2,""))</f>
        <v/>
      </c>
    </row>
    <row r="149">
      <c r="A149" s="6" t="n"/>
      <c r="B149" s="7" t="n"/>
      <c r="C149" s="7" t="n"/>
      <c r="D149" s="7" t="n"/>
      <c r="E149" s="7" t="n"/>
      <c r="F149" s="7" t="n"/>
      <c r="G149" s="8">
        <f>IF(COUNTA(A149:F149)=0,"",IF(TRIM(A149&amp;"")="","Item required",IFERROR(IF(NOT(AND(COUNT(B149:C149,F149)=3,MIN(B149:C149)&gt;=0,F149&gt;0,COUNT(D149:E149)=COUNTA(D149:E149),MIN(D149:E149)&gt;=0)),"Use nonnegative numbers; container must be positive",IF(NOT(IF(AND(B149&gt;0,C149+N(D149)&gt;0),B149*(C149+N(D149))*(1+N(E149)/100)/F149&gt;0,TRUE)),"Card requirement below numeric range; rescale",IF(B149*(C149+N(D149))*(1+N(E149)/100)/F149&gt;9007199254740991,"Card count too large; rescale units","Ready"))),"Check inputs / numeric range")))</f>
        <v/>
      </c>
      <c r="H149" s="8">
        <f>IF(G149&lt;&gt;"Ready","",IFERROR(C149+N(D149),""))</f>
        <v/>
      </c>
      <c r="I149" s="8">
        <f>IF(G149&lt;&gt;"Ready","",IFERROR(B149*H149,""))</f>
        <v/>
      </c>
      <c r="J149" s="8">
        <f>IF(G149&lt;&gt;"Ready","",IFERROR(I149*(N(E149)/100),""))</f>
        <v/>
      </c>
      <c r="K149" s="8">
        <f>IF(G149&lt;&gt;"Ready","",IFERROR(I149*(1+N(E149)/100)/F149,""))</f>
        <v/>
      </c>
      <c r="L149" s="8">
        <f>IF(G149&lt;&gt;"Ready","",IFERROR(IF(ABS(K149-ROUND(K149,0))&lt;=MIN(8.881784197001252E-16*K149,1E-9),ROUND(K149,0),ROUNDUP(K149,0)),""))</f>
        <v/>
      </c>
      <c r="M149" s="8">
        <f>IF(G149&lt;&gt;"Ready","",IFERROR(L149*F149,""))</f>
        <v/>
      </c>
      <c r="N149" s="8">
        <f>IF(G149&lt;&gt;"Ready","",IFERROR(M149,""))</f>
        <v/>
      </c>
      <c r="O149" s="8">
        <f>IF(G149&lt;&gt;"Ready","",IFERROR(M149/2,""))</f>
        <v/>
      </c>
    </row>
    <row r="150">
      <c r="A150" s="6" t="n"/>
      <c r="B150" s="7" t="n"/>
      <c r="C150" s="7" t="n"/>
      <c r="D150" s="7" t="n"/>
      <c r="E150" s="7" t="n"/>
      <c r="F150" s="7" t="n"/>
      <c r="G150" s="8">
        <f>IF(COUNTA(A150:F150)=0,"",IF(TRIM(A150&amp;"")="","Item required",IFERROR(IF(NOT(AND(COUNT(B150:C150,F150)=3,MIN(B150:C150)&gt;=0,F150&gt;0,COUNT(D150:E150)=COUNTA(D150:E150),MIN(D150:E150)&gt;=0)),"Use nonnegative numbers; container must be positive",IF(NOT(IF(AND(B150&gt;0,C150+N(D150)&gt;0),B150*(C150+N(D150))*(1+N(E150)/100)/F150&gt;0,TRUE)),"Card requirement below numeric range; rescale",IF(B150*(C150+N(D150))*(1+N(E150)/100)/F150&gt;9007199254740991,"Card count too large; rescale units","Ready"))),"Check inputs / numeric range")))</f>
        <v/>
      </c>
      <c r="H150" s="8">
        <f>IF(G150&lt;&gt;"Ready","",IFERROR(C150+N(D150),""))</f>
        <v/>
      </c>
      <c r="I150" s="8">
        <f>IF(G150&lt;&gt;"Ready","",IFERROR(B150*H150,""))</f>
        <v/>
      </c>
      <c r="J150" s="8">
        <f>IF(G150&lt;&gt;"Ready","",IFERROR(I150*(N(E150)/100),""))</f>
        <v/>
      </c>
      <c r="K150" s="8">
        <f>IF(G150&lt;&gt;"Ready","",IFERROR(I150*(1+N(E150)/100)/F150,""))</f>
        <v/>
      </c>
      <c r="L150" s="8">
        <f>IF(G150&lt;&gt;"Ready","",IFERROR(IF(ABS(K150-ROUND(K150,0))&lt;=MIN(8.881784197001252E-16*K150,1E-9),ROUND(K150,0),ROUNDUP(K150,0)),""))</f>
        <v/>
      </c>
      <c r="M150" s="8">
        <f>IF(G150&lt;&gt;"Ready","",IFERROR(L150*F150,""))</f>
        <v/>
      </c>
      <c r="N150" s="8">
        <f>IF(G150&lt;&gt;"Ready","",IFERROR(M150,""))</f>
        <v/>
      </c>
      <c r="O150" s="8">
        <f>IF(G150&lt;&gt;"Ready","",IFERROR(M150/2,""))</f>
        <v/>
      </c>
    </row>
    <row r="151">
      <c r="A151" s="6" t="n"/>
      <c r="B151" s="7" t="n"/>
      <c r="C151" s="7" t="n"/>
      <c r="D151" s="7" t="n"/>
      <c r="E151" s="7" t="n"/>
      <c r="F151" s="7" t="n"/>
      <c r="G151" s="8">
        <f>IF(COUNTA(A151:F151)=0,"",IF(TRIM(A151&amp;"")="","Item required",IFERROR(IF(NOT(AND(COUNT(B151:C151,F151)=3,MIN(B151:C151)&gt;=0,F151&gt;0,COUNT(D151:E151)=COUNTA(D151:E151),MIN(D151:E151)&gt;=0)),"Use nonnegative numbers; container must be positive",IF(NOT(IF(AND(B151&gt;0,C151+N(D151)&gt;0),B151*(C151+N(D151))*(1+N(E151)/100)/F151&gt;0,TRUE)),"Card requirement below numeric range; rescale",IF(B151*(C151+N(D151))*(1+N(E151)/100)/F151&gt;9007199254740991,"Card count too large; rescale units","Ready"))),"Check inputs / numeric range")))</f>
        <v/>
      </c>
      <c r="H151" s="8">
        <f>IF(G151&lt;&gt;"Ready","",IFERROR(C151+N(D151),""))</f>
        <v/>
      </c>
      <c r="I151" s="8">
        <f>IF(G151&lt;&gt;"Ready","",IFERROR(B151*H151,""))</f>
        <v/>
      </c>
      <c r="J151" s="8">
        <f>IF(G151&lt;&gt;"Ready","",IFERROR(I151*(N(E151)/100),""))</f>
        <v/>
      </c>
      <c r="K151" s="8">
        <f>IF(G151&lt;&gt;"Ready","",IFERROR(I151*(1+N(E151)/100)/F151,""))</f>
        <v/>
      </c>
      <c r="L151" s="8">
        <f>IF(G151&lt;&gt;"Ready","",IFERROR(IF(ABS(K151-ROUND(K151,0))&lt;=MIN(8.881784197001252E-16*K151,1E-9),ROUND(K151,0),ROUNDUP(K151,0)),""))</f>
        <v/>
      </c>
      <c r="M151" s="8">
        <f>IF(G151&lt;&gt;"Ready","",IFERROR(L151*F151,""))</f>
        <v/>
      </c>
      <c r="N151" s="8">
        <f>IF(G151&lt;&gt;"Ready","",IFERROR(M151,""))</f>
        <v/>
      </c>
      <c r="O151" s="8">
        <f>IF(G151&lt;&gt;"Ready","",IFERROR(M151/2,""))</f>
        <v/>
      </c>
    </row>
    <row r="152">
      <c r="A152" s="6" t="n"/>
      <c r="B152" s="7" t="n"/>
      <c r="C152" s="7" t="n"/>
      <c r="D152" s="7" t="n"/>
      <c r="E152" s="7" t="n"/>
      <c r="F152" s="7" t="n"/>
      <c r="G152" s="8">
        <f>IF(COUNTA(A152:F152)=0,"",IF(TRIM(A152&amp;"")="","Item required",IFERROR(IF(NOT(AND(COUNT(B152:C152,F152)=3,MIN(B152:C152)&gt;=0,F152&gt;0,COUNT(D152:E152)=COUNTA(D152:E152),MIN(D152:E152)&gt;=0)),"Use nonnegative numbers; container must be positive",IF(NOT(IF(AND(B152&gt;0,C152+N(D152)&gt;0),B152*(C152+N(D152))*(1+N(E152)/100)/F152&gt;0,TRUE)),"Card requirement below numeric range; rescale",IF(B152*(C152+N(D152))*(1+N(E152)/100)/F152&gt;9007199254740991,"Card count too large; rescale units","Ready"))),"Check inputs / numeric range")))</f>
        <v/>
      </c>
      <c r="H152" s="8">
        <f>IF(G152&lt;&gt;"Ready","",IFERROR(C152+N(D152),""))</f>
        <v/>
      </c>
      <c r="I152" s="8">
        <f>IF(G152&lt;&gt;"Ready","",IFERROR(B152*H152,""))</f>
        <v/>
      </c>
      <c r="J152" s="8">
        <f>IF(G152&lt;&gt;"Ready","",IFERROR(I152*(N(E152)/100),""))</f>
        <v/>
      </c>
      <c r="K152" s="8">
        <f>IF(G152&lt;&gt;"Ready","",IFERROR(I152*(1+N(E152)/100)/F152,""))</f>
        <v/>
      </c>
      <c r="L152" s="8">
        <f>IF(G152&lt;&gt;"Ready","",IFERROR(IF(ABS(K152-ROUND(K152,0))&lt;=MIN(8.881784197001252E-16*K152,1E-9),ROUND(K152,0),ROUNDUP(K152,0)),""))</f>
        <v/>
      </c>
      <c r="M152" s="8">
        <f>IF(G152&lt;&gt;"Ready","",IFERROR(L152*F152,""))</f>
        <v/>
      </c>
      <c r="N152" s="8">
        <f>IF(G152&lt;&gt;"Ready","",IFERROR(M152,""))</f>
        <v/>
      </c>
      <c r="O152" s="8">
        <f>IF(G152&lt;&gt;"Ready","",IFERROR(M152/2,""))</f>
        <v/>
      </c>
    </row>
    <row r="153">
      <c r="A153" s="6" t="n"/>
      <c r="B153" s="7" t="n"/>
      <c r="C153" s="7" t="n"/>
      <c r="D153" s="7" t="n"/>
      <c r="E153" s="7" t="n"/>
      <c r="F153" s="7" t="n"/>
      <c r="G153" s="8">
        <f>IF(COUNTA(A153:F153)=0,"",IF(TRIM(A153&amp;"")="","Item required",IFERROR(IF(NOT(AND(COUNT(B153:C153,F153)=3,MIN(B153:C153)&gt;=0,F153&gt;0,COUNT(D153:E153)=COUNTA(D153:E153),MIN(D153:E153)&gt;=0)),"Use nonnegative numbers; container must be positive",IF(NOT(IF(AND(B153&gt;0,C153+N(D153)&gt;0),B153*(C153+N(D153))*(1+N(E153)/100)/F153&gt;0,TRUE)),"Card requirement below numeric range; rescale",IF(B153*(C153+N(D153))*(1+N(E153)/100)/F153&gt;9007199254740991,"Card count too large; rescale units","Ready"))),"Check inputs / numeric range")))</f>
        <v/>
      </c>
      <c r="H153" s="8">
        <f>IF(G153&lt;&gt;"Ready","",IFERROR(C153+N(D153),""))</f>
        <v/>
      </c>
      <c r="I153" s="8">
        <f>IF(G153&lt;&gt;"Ready","",IFERROR(B153*H153,""))</f>
        <v/>
      </c>
      <c r="J153" s="8">
        <f>IF(G153&lt;&gt;"Ready","",IFERROR(I153*(N(E153)/100),""))</f>
        <v/>
      </c>
      <c r="K153" s="8">
        <f>IF(G153&lt;&gt;"Ready","",IFERROR(I153*(1+N(E153)/100)/F153,""))</f>
        <v/>
      </c>
      <c r="L153" s="8">
        <f>IF(G153&lt;&gt;"Ready","",IFERROR(IF(ABS(K153-ROUND(K153,0))&lt;=MIN(8.881784197001252E-16*K153,1E-9),ROUND(K153,0),ROUNDUP(K153,0)),""))</f>
        <v/>
      </c>
      <c r="M153" s="8">
        <f>IF(G153&lt;&gt;"Ready","",IFERROR(L153*F153,""))</f>
        <v/>
      </c>
      <c r="N153" s="8">
        <f>IF(G153&lt;&gt;"Ready","",IFERROR(M153,""))</f>
        <v/>
      </c>
      <c r="O153" s="8">
        <f>IF(G153&lt;&gt;"Ready","",IFERROR(M153/2,""))</f>
        <v/>
      </c>
    </row>
    <row r="154">
      <c r="A154" s="6" t="n"/>
      <c r="B154" s="7" t="n"/>
      <c r="C154" s="7" t="n"/>
      <c r="D154" s="7" t="n"/>
      <c r="E154" s="7" t="n"/>
      <c r="F154" s="7" t="n"/>
      <c r="G154" s="8">
        <f>IF(COUNTA(A154:F154)=0,"",IF(TRIM(A154&amp;"")="","Item required",IFERROR(IF(NOT(AND(COUNT(B154:C154,F154)=3,MIN(B154:C154)&gt;=0,F154&gt;0,COUNT(D154:E154)=COUNTA(D154:E154),MIN(D154:E154)&gt;=0)),"Use nonnegative numbers; container must be positive",IF(NOT(IF(AND(B154&gt;0,C154+N(D154)&gt;0),B154*(C154+N(D154))*(1+N(E154)/100)/F154&gt;0,TRUE)),"Card requirement below numeric range; rescale",IF(B154*(C154+N(D154))*(1+N(E154)/100)/F154&gt;9007199254740991,"Card count too large; rescale units","Ready"))),"Check inputs / numeric range")))</f>
        <v/>
      </c>
      <c r="H154" s="8">
        <f>IF(G154&lt;&gt;"Ready","",IFERROR(C154+N(D154),""))</f>
        <v/>
      </c>
      <c r="I154" s="8">
        <f>IF(G154&lt;&gt;"Ready","",IFERROR(B154*H154,""))</f>
        <v/>
      </c>
      <c r="J154" s="8">
        <f>IF(G154&lt;&gt;"Ready","",IFERROR(I154*(N(E154)/100),""))</f>
        <v/>
      </c>
      <c r="K154" s="8">
        <f>IF(G154&lt;&gt;"Ready","",IFERROR(I154*(1+N(E154)/100)/F154,""))</f>
        <v/>
      </c>
      <c r="L154" s="8">
        <f>IF(G154&lt;&gt;"Ready","",IFERROR(IF(ABS(K154-ROUND(K154,0))&lt;=MIN(8.881784197001252E-16*K154,1E-9),ROUND(K154,0),ROUNDUP(K154,0)),""))</f>
        <v/>
      </c>
      <c r="M154" s="8">
        <f>IF(G154&lt;&gt;"Ready","",IFERROR(L154*F154,""))</f>
        <v/>
      </c>
      <c r="N154" s="8">
        <f>IF(G154&lt;&gt;"Ready","",IFERROR(M154,""))</f>
        <v/>
      </c>
      <c r="O154" s="8">
        <f>IF(G154&lt;&gt;"Ready","",IFERROR(M154/2,""))</f>
        <v/>
      </c>
    </row>
    <row r="155">
      <c r="A155" s="6" t="n"/>
      <c r="B155" s="7" t="n"/>
      <c r="C155" s="7" t="n"/>
      <c r="D155" s="7" t="n"/>
      <c r="E155" s="7" t="n"/>
      <c r="F155" s="7" t="n"/>
      <c r="G155" s="8">
        <f>IF(COUNTA(A155:F155)=0,"",IF(TRIM(A155&amp;"")="","Item required",IFERROR(IF(NOT(AND(COUNT(B155:C155,F155)=3,MIN(B155:C155)&gt;=0,F155&gt;0,COUNT(D155:E155)=COUNTA(D155:E155),MIN(D155:E155)&gt;=0)),"Use nonnegative numbers; container must be positive",IF(NOT(IF(AND(B155&gt;0,C155+N(D155)&gt;0),B155*(C155+N(D155))*(1+N(E155)/100)/F155&gt;0,TRUE)),"Card requirement below numeric range; rescale",IF(B155*(C155+N(D155))*(1+N(E155)/100)/F155&gt;9007199254740991,"Card count too large; rescale units","Ready"))),"Check inputs / numeric range")))</f>
        <v/>
      </c>
      <c r="H155" s="8">
        <f>IF(G155&lt;&gt;"Ready","",IFERROR(C155+N(D155),""))</f>
        <v/>
      </c>
      <c r="I155" s="8">
        <f>IF(G155&lt;&gt;"Ready","",IFERROR(B155*H155,""))</f>
        <v/>
      </c>
      <c r="J155" s="8">
        <f>IF(G155&lt;&gt;"Ready","",IFERROR(I155*(N(E155)/100),""))</f>
        <v/>
      </c>
      <c r="K155" s="8">
        <f>IF(G155&lt;&gt;"Ready","",IFERROR(I155*(1+N(E155)/100)/F155,""))</f>
        <v/>
      </c>
      <c r="L155" s="8">
        <f>IF(G155&lt;&gt;"Ready","",IFERROR(IF(ABS(K155-ROUND(K155,0))&lt;=MIN(8.881784197001252E-16*K155,1E-9),ROUND(K155,0),ROUNDUP(K155,0)),""))</f>
        <v/>
      </c>
      <c r="M155" s="8">
        <f>IF(G155&lt;&gt;"Ready","",IFERROR(L155*F155,""))</f>
        <v/>
      </c>
      <c r="N155" s="8">
        <f>IF(G155&lt;&gt;"Ready","",IFERROR(M155,""))</f>
        <v/>
      </c>
      <c r="O155" s="8">
        <f>IF(G155&lt;&gt;"Ready","",IFERROR(M155/2,""))</f>
        <v/>
      </c>
    </row>
    <row r="156">
      <c r="A156" s="6" t="n"/>
      <c r="B156" s="7" t="n"/>
      <c r="C156" s="7" t="n"/>
      <c r="D156" s="7" t="n"/>
      <c r="E156" s="7" t="n"/>
      <c r="F156" s="7" t="n"/>
      <c r="G156" s="8">
        <f>IF(COUNTA(A156:F156)=0,"",IF(TRIM(A156&amp;"")="","Item required",IFERROR(IF(NOT(AND(COUNT(B156:C156,F156)=3,MIN(B156:C156)&gt;=0,F156&gt;0,COUNT(D156:E156)=COUNTA(D156:E156),MIN(D156:E156)&gt;=0)),"Use nonnegative numbers; container must be positive",IF(NOT(IF(AND(B156&gt;0,C156+N(D156)&gt;0),B156*(C156+N(D156))*(1+N(E156)/100)/F156&gt;0,TRUE)),"Card requirement below numeric range; rescale",IF(B156*(C156+N(D156))*(1+N(E156)/100)/F156&gt;9007199254740991,"Card count too large; rescale units","Ready"))),"Check inputs / numeric range")))</f>
        <v/>
      </c>
      <c r="H156" s="8">
        <f>IF(G156&lt;&gt;"Ready","",IFERROR(C156+N(D156),""))</f>
        <v/>
      </c>
      <c r="I156" s="8">
        <f>IF(G156&lt;&gt;"Ready","",IFERROR(B156*H156,""))</f>
        <v/>
      </c>
      <c r="J156" s="8">
        <f>IF(G156&lt;&gt;"Ready","",IFERROR(I156*(N(E156)/100),""))</f>
        <v/>
      </c>
      <c r="K156" s="8">
        <f>IF(G156&lt;&gt;"Ready","",IFERROR(I156*(1+N(E156)/100)/F156,""))</f>
        <v/>
      </c>
      <c r="L156" s="8">
        <f>IF(G156&lt;&gt;"Ready","",IFERROR(IF(ABS(K156-ROUND(K156,0))&lt;=MIN(8.881784197001252E-16*K156,1E-9),ROUND(K156,0),ROUNDUP(K156,0)),""))</f>
        <v/>
      </c>
      <c r="M156" s="8">
        <f>IF(G156&lt;&gt;"Ready","",IFERROR(L156*F156,""))</f>
        <v/>
      </c>
      <c r="N156" s="8">
        <f>IF(G156&lt;&gt;"Ready","",IFERROR(M156,""))</f>
        <v/>
      </c>
      <c r="O156" s="8">
        <f>IF(G156&lt;&gt;"Ready","",IFERROR(M156/2,""))</f>
        <v/>
      </c>
    </row>
    <row r="157">
      <c r="A157" s="6" t="n"/>
      <c r="B157" s="7" t="n"/>
      <c r="C157" s="7" t="n"/>
      <c r="D157" s="7" t="n"/>
      <c r="E157" s="7" t="n"/>
      <c r="F157" s="7" t="n"/>
      <c r="G157" s="8">
        <f>IF(COUNTA(A157:F157)=0,"",IF(TRIM(A157&amp;"")="","Item required",IFERROR(IF(NOT(AND(COUNT(B157:C157,F157)=3,MIN(B157:C157)&gt;=0,F157&gt;0,COUNT(D157:E157)=COUNTA(D157:E157),MIN(D157:E157)&gt;=0)),"Use nonnegative numbers; container must be positive",IF(NOT(IF(AND(B157&gt;0,C157+N(D157)&gt;0),B157*(C157+N(D157))*(1+N(E157)/100)/F157&gt;0,TRUE)),"Card requirement below numeric range; rescale",IF(B157*(C157+N(D157))*(1+N(E157)/100)/F157&gt;9007199254740991,"Card count too large; rescale units","Ready"))),"Check inputs / numeric range")))</f>
        <v/>
      </c>
      <c r="H157" s="8">
        <f>IF(G157&lt;&gt;"Ready","",IFERROR(C157+N(D157),""))</f>
        <v/>
      </c>
      <c r="I157" s="8">
        <f>IF(G157&lt;&gt;"Ready","",IFERROR(B157*H157,""))</f>
        <v/>
      </c>
      <c r="J157" s="8">
        <f>IF(G157&lt;&gt;"Ready","",IFERROR(I157*(N(E157)/100),""))</f>
        <v/>
      </c>
      <c r="K157" s="8">
        <f>IF(G157&lt;&gt;"Ready","",IFERROR(I157*(1+N(E157)/100)/F157,""))</f>
        <v/>
      </c>
      <c r="L157" s="8">
        <f>IF(G157&lt;&gt;"Ready","",IFERROR(IF(ABS(K157-ROUND(K157,0))&lt;=MIN(8.881784197001252E-16*K157,1E-9),ROUND(K157,0),ROUNDUP(K157,0)),""))</f>
        <v/>
      </c>
      <c r="M157" s="8">
        <f>IF(G157&lt;&gt;"Ready","",IFERROR(L157*F157,""))</f>
        <v/>
      </c>
      <c r="N157" s="8">
        <f>IF(G157&lt;&gt;"Ready","",IFERROR(M157,""))</f>
        <v/>
      </c>
      <c r="O157" s="8">
        <f>IF(G157&lt;&gt;"Ready","",IFERROR(M157/2,""))</f>
        <v/>
      </c>
    </row>
    <row r="158">
      <c r="A158" s="6" t="n"/>
      <c r="B158" s="7" t="n"/>
      <c r="C158" s="7" t="n"/>
      <c r="D158" s="7" t="n"/>
      <c r="E158" s="7" t="n"/>
      <c r="F158" s="7" t="n"/>
      <c r="G158" s="8">
        <f>IF(COUNTA(A158:F158)=0,"",IF(TRIM(A158&amp;"")="","Item required",IFERROR(IF(NOT(AND(COUNT(B158:C158,F158)=3,MIN(B158:C158)&gt;=0,F158&gt;0,COUNT(D158:E158)=COUNTA(D158:E158),MIN(D158:E158)&gt;=0)),"Use nonnegative numbers; container must be positive",IF(NOT(IF(AND(B158&gt;0,C158+N(D158)&gt;0),B158*(C158+N(D158))*(1+N(E158)/100)/F158&gt;0,TRUE)),"Card requirement below numeric range; rescale",IF(B158*(C158+N(D158))*(1+N(E158)/100)/F158&gt;9007199254740991,"Card count too large; rescale units","Ready"))),"Check inputs / numeric range")))</f>
        <v/>
      </c>
      <c r="H158" s="8">
        <f>IF(G158&lt;&gt;"Ready","",IFERROR(C158+N(D158),""))</f>
        <v/>
      </c>
      <c r="I158" s="8">
        <f>IF(G158&lt;&gt;"Ready","",IFERROR(B158*H158,""))</f>
        <v/>
      </c>
      <c r="J158" s="8">
        <f>IF(G158&lt;&gt;"Ready","",IFERROR(I158*(N(E158)/100),""))</f>
        <v/>
      </c>
      <c r="K158" s="8">
        <f>IF(G158&lt;&gt;"Ready","",IFERROR(I158*(1+N(E158)/100)/F158,""))</f>
        <v/>
      </c>
      <c r="L158" s="8">
        <f>IF(G158&lt;&gt;"Ready","",IFERROR(IF(ABS(K158-ROUND(K158,0))&lt;=MIN(8.881784197001252E-16*K158,1E-9),ROUND(K158,0),ROUNDUP(K158,0)),""))</f>
        <v/>
      </c>
      <c r="M158" s="8">
        <f>IF(G158&lt;&gt;"Ready","",IFERROR(L158*F158,""))</f>
        <v/>
      </c>
      <c r="N158" s="8">
        <f>IF(G158&lt;&gt;"Ready","",IFERROR(M158,""))</f>
        <v/>
      </c>
      <c r="O158" s="8">
        <f>IF(G158&lt;&gt;"Ready","",IFERROR(M158/2,""))</f>
        <v/>
      </c>
    </row>
    <row r="159">
      <c r="A159" s="6" t="n"/>
      <c r="B159" s="7" t="n"/>
      <c r="C159" s="7" t="n"/>
      <c r="D159" s="7" t="n"/>
      <c r="E159" s="7" t="n"/>
      <c r="F159" s="7" t="n"/>
      <c r="G159" s="8">
        <f>IF(COUNTA(A159:F159)=0,"",IF(TRIM(A159&amp;"")="","Item required",IFERROR(IF(NOT(AND(COUNT(B159:C159,F159)=3,MIN(B159:C159)&gt;=0,F159&gt;0,COUNT(D159:E159)=COUNTA(D159:E159),MIN(D159:E159)&gt;=0)),"Use nonnegative numbers; container must be positive",IF(NOT(IF(AND(B159&gt;0,C159+N(D159)&gt;0),B159*(C159+N(D159))*(1+N(E159)/100)/F159&gt;0,TRUE)),"Card requirement below numeric range; rescale",IF(B159*(C159+N(D159))*(1+N(E159)/100)/F159&gt;9007199254740991,"Card count too large; rescale units","Ready"))),"Check inputs / numeric range")))</f>
        <v/>
      </c>
      <c r="H159" s="8">
        <f>IF(G159&lt;&gt;"Ready","",IFERROR(C159+N(D159),""))</f>
        <v/>
      </c>
      <c r="I159" s="8">
        <f>IF(G159&lt;&gt;"Ready","",IFERROR(B159*H159,""))</f>
        <v/>
      </c>
      <c r="J159" s="8">
        <f>IF(G159&lt;&gt;"Ready","",IFERROR(I159*(N(E159)/100),""))</f>
        <v/>
      </c>
      <c r="K159" s="8">
        <f>IF(G159&lt;&gt;"Ready","",IFERROR(I159*(1+N(E159)/100)/F159,""))</f>
        <v/>
      </c>
      <c r="L159" s="8">
        <f>IF(G159&lt;&gt;"Ready","",IFERROR(IF(ABS(K159-ROUND(K159,0))&lt;=MIN(8.881784197001252E-16*K159,1E-9),ROUND(K159,0),ROUNDUP(K159,0)),""))</f>
        <v/>
      </c>
      <c r="M159" s="8">
        <f>IF(G159&lt;&gt;"Ready","",IFERROR(L159*F159,""))</f>
        <v/>
      </c>
      <c r="N159" s="8">
        <f>IF(G159&lt;&gt;"Ready","",IFERROR(M159,""))</f>
        <v/>
      </c>
      <c r="O159" s="8">
        <f>IF(G159&lt;&gt;"Ready","",IFERROR(M159/2,""))</f>
        <v/>
      </c>
    </row>
    <row r="160">
      <c r="A160" s="6" t="n"/>
      <c r="B160" s="7" t="n"/>
      <c r="C160" s="7" t="n"/>
      <c r="D160" s="7" t="n"/>
      <c r="E160" s="7" t="n"/>
      <c r="F160" s="7" t="n"/>
      <c r="G160" s="8">
        <f>IF(COUNTA(A160:F160)=0,"",IF(TRIM(A160&amp;"")="","Item required",IFERROR(IF(NOT(AND(COUNT(B160:C160,F160)=3,MIN(B160:C160)&gt;=0,F160&gt;0,COUNT(D160:E160)=COUNTA(D160:E160),MIN(D160:E160)&gt;=0)),"Use nonnegative numbers; container must be positive",IF(NOT(IF(AND(B160&gt;0,C160+N(D160)&gt;0),B160*(C160+N(D160))*(1+N(E160)/100)/F160&gt;0,TRUE)),"Card requirement below numeric range; rescale",IF(B160*(C160+N(D160))*(1+N(E160)/100)/F160&gt;9007199254740991,"Card count too large; rescale units","Ready"))),"Check inputs / numeric range")))</f>
        <v/>
      </c>
      <c r="H160" s="8">
        <f>IF(G160&lt;&gt;"Ready","",IFERROR(C160+N(D160),""))</f>
        <v/>
      </c>
      <c r="I160" s="8">
        <f>IF(G160&lt;&gt;"Ready","",IFERROR(B160*H160,""))</f>
        <v/>
      </c>
      <c r="J160" s="8">
        <f>IF(G160&lt;&gt;"Ready","",IFERROR(I160*(N(E160)/100),""))</f>
        <v/>
      </c>
      <c r="K160" s="8">
        <f>IF(G160&lt;&gt;"Ready","",IFERROR(I160*(1+N(E160)/100)/F160,""))</f>
        <v/>
      </c>
      <c r="L160" s="8">
        <f>IF(G160&lt;&gt;"Ready","",IFERROR(IF(ABS(K160-ROUND(K160,0))&lt;=MIN(8.881784197001252E-16*K160,1E-9),ROUND(K160,0),ROUNDUP(K160,0)),""))</f>
        <v/>
      </c>
      <c r="M160" s="8">
        <f>IF(G160&lt;&gt;"Ready","",IFERROR(L160*F160,""))</f>
        <v/>
      </c>
      <c r="N160" s="8">
        <f>IF(G160&lt;&gt;"Ready","",IFERROR(M160,""))</f>
        <v/>
      </c>
      <c r="O160" s="8">
        <f>IF(G160&lt;&gt;"Ready","",IFERROR(M160/2,""))</f>
        <v/>
      </c>
    </row>
    <row r="161">
      <c r="A161" s="6" t="n"/>
      <c r="B161" s="7" t="n"/>
      <c r="C161" s="7" t="n"/>
      <c r="D161" s="7" t="n"/>
      <c r="E161" s="7" t="n"/>
      <c r="F161" s="7" t="n"/>
      <c r="G161" s="8">
        <f>IF(COUNTA(A161:F161)=0,"",IF(TRIM(A161&amp;"")="","Item required",IFERROR(IF(NOT(AND(COUNT(B161:C161,F161)=3,MIN(B161:C161)&gt;=0,F161&gt;0,COUNT(D161:E161)=COUNTA(D161:E161),MIN(D161:E161)&gt;=0)),"Use nonnegative numbers; container must be positive",IF(NOT(IF(AND(B161&gt;0,C161+N(D161)&gt;0),B161*(C161+N(D161))*(1+N(E161)/100)/F161&gt;0,TRUE)),"Card requirement below numeric range; rescale",IF(B161*(C161+N(D161))*(1+N(E161)/100)/F161&gt;9007199254740991,"Card count too large; rescale units","Ready"))),"Check inputs / numeric range")))</f>
        <v/>
      </c>
      <c r="H161" s="8">
        <f>IF(G161&lt;&gt;"Ready","",IFERROR(C161+N(D161),""))</f>
        <v/>
      </c>
      <c r="I161" s="8">
        <f>IF(G161&lt;&gt;"Ready","",IFERROR(B161*H161,""))</f>
        <v/>
      </c>
      <c r="J161" s="8">
        <f>IF(G161&lt;&gt;"Ready","",IFERROR(I161*(N(E161)/100),""))</f>
        <v/>
      </c>
      <c r="K161" s="8">
        <f>IF(G161&lt;&gt;"Ready","",IFERROR(I161*(1+N(E161)/100)/F161,""))</f>
        <v/>
      </c>
      <c r="L161" s="8">
        <f>IF(G161&lt;&gt;"Ready","",IFERROR(IF(ABS(K161-ROUND(K161,0))&lt;=MIN(8.881784197001252E-16*K161,1E-9),ROUND(K161,0),ROUNDUP(K161,0)),""))</f>
        <v/>
      </c>
      <c r="M161" s="8">
        <f>IF(G161&lt;&gt;"Ready","",IFERROR(L161*F161,""))</f>
        <v/>
      </c>
      <c r="N161" s="8">
        <f>IF(G161&lt;&gt;"Ready","",IFERROR(M161,""))</f>
        <v/>
      </c>
      <c r="O161" s="8">
        <f>IF(G161&lt;&gt;"Ready","",IFERROR(M161/2,""))</f>
        <v/>
      </c>
    </row>
    <row r="162">
      <c r="A162" s="6" t="n"/>
      <c r="B162" s="7" t="n"/>
      <c r="C162" s="7" t="n"/>
      <c r="D162" s="7" t="n"/>
      <c r="E162" s="7" t="n"/>
      <c r="F162" s="7" t="n"/>
      <c r="G162" s="8">
        <f>IF(COUNTA(A162:F162)=0,"",IF(TRIM(A162&amp;"")="","Item required",IFERROR(IF(NOT(AND(COUNT(B162:C162,F162)=3,MIN(B162:C162)&gt;=0,F162&gt;0,COUNT(D162:E162)=COUNTA(D162:E162),MIN(D162:E162)&gt;=0)),"Use nonnegative numbers; container must be positive",IF(NOT(IF(AND(B162&gt;0,C162+N(D162)&gt;0),B162*(C162+N(D162))*(1+N(E162)/100)/F162&gt;0,TRUE)),"Card requirement below numeric range; rescale",IF(B162*(C162+N(D162))*(1+N(E162)/100)/F162&gt;9007199254740991,"Card count too large; rescale units","Ready"))),"Check inputs / numeric range")))</f>
        <v/>
      </c>
      <c r="H162" s="8">
        <f>IF(G162&lt;&gt;"Ready","",IFERROR(C162+N(D162),""))</f>
        <v/>
      </c>
      <c r="I162" s="8">
        <f>IF(G162&lt;&gt;"Ready","",IFERROR(B162*H162,""))</f>
        <v/>
      </c>
      <c r="J162" s="8">
        <f>IF(G162&lt;&gt;"Ready","",IFERROR(I162*(N(E162)/100),""))</f>
        <v/>
      </c>
      <c r="K162" s="8">
        <f>IF(G162&lt;&gt;"Ready","",IFERROR(I162*(1+N(E162)/100)/F162,""))</f>
        <v/>
      </c>
      <c r="L162" s="8">
        <f>IF(G162&lt;&gt;"Ready","",IFERROR(IF(ABS(K162-ROUND(K162,0))&lt;=MIN(8.881784197001252E-16*K162,1E-9),ROUND(K162,0),ROUNDUP(K162,0)),""))</f>
        <v/>
      </c>
      <c r="M162" s="8">
        <f>IF(G162&lt;&gt;"Ready","",IFERROR(L162*F162,""))</f>
        <v/>
      </c>
      <c r="N162" s="8">
        <f>IF(G162&lt;&gt;"Ready","",IFERROR(M162,""))</f>
        <v/>
      </c>
      <c r="O162" s="8">
        <f>IF(G162&lt;&gt;"Ready","",IFERROR(M162/2,""))</f>
        <v/>
      </c>
    </row>
    <row r="163">
      <c r="A163" s="6" t="n"/>
      <c r="B163" s="7" t="n"/>
      <c r="C163" s="7" t="n"/>
      <c r="D163" s="7" t="n"/>
      <c r="E163" s="7" t="n"/>
      <c r="F163" s="7" t="n"/>
      <c r="G163" s="8">
        <f>IF(COUNTA(A163:F163)=0,"",IF(TRIM(A163&amp;"")="","Item required",IFERROR(IF(NOT(AND(COUNT(B163:C163,F163)=3,MIN(B163:C163)&gt;=0,F163&gt;0,COUNT(D163:E163)=COUNTA(D163:E163),MIN(D163:E163)&gt;=0)),"Use nonnegative numbers; container must be positive",IF(NOT(IF(AND(B163&gt;0,C163+N(D163)&gt;0),B163*(C163+N(D163))*(1+N(E163)/100)/F163&gt;0,TRUE)),"Card requirement below numeric range; rescale",IF(B163*(C163+N(D163))*(1+N(E163)/100)/F163&gt;9007199254740991,"Card count too large; rescale units","Ready"))),"Check inputs / numeric range")))</f>
        <v/>
      </c>
      <c r="H163" s="8">
        <f>IF(G163&lt;&gt;"Ready","",IFERROR(C163+N(D163),""))</f>
        <v/>
      </c>
      <c r="I163" s="8">
        <f>IF(G163&lt;&gt;"Ready","",IFERROR(B163*H163,""))</f>
        <v/>
      </c>
      <c r="J163" s="8">
        <f>IF(G163&lt;&gt;"Ready","",IFERROR(I163*(N(E163)/100),""))</f>
        <v/>
      </c>
      <c r="K163" s="8">
        <f>IF(G163&lt;&gt;"Ready","",IFERROR(I163*(1+N(E163)/100)/F163,""))</f>
        <v/>
      </c>
      <c r="L163" s="8">
        <f>IF(G163&lt;&gt;"Ready","",IFERROR(IF(ABS(K163-ROUND(K163,0))&lt;=MIN(8.881784197001252E-16*K163,1E-9),ROUND(K163,0),ROUNDUP(K163,0)),""))</f>
        <v/>
      </c>
      <c r="M163" s="8">
        <f>IF(G163&lt;&gt;"Ready","",IFERROR(L163*F163,""))</f>
        <v/>
      </c>
      <c r="N163" s="8">
        <f>IF(G163&lt;&gt;"Ready","",IFERROR(M163,""))</f>
        <v/>
      </c>
      <c r="O163" s="8">
        <f>IF(G163&lt;&gt;"Ready","",IFERROR(M163/2,""))</f>
        <v/>
      </c>
    </row>
    <row r="164">
      <c r="A164" s="6" t="n"/>
      <c r="B164" s="7" t="n"/>
      <c r="C164" s="7" t="n"/>
      <c r="D164" s="7" t="n"/>
      <c r="E164" s="7" t="n"/>
      <c r="F164" s="7" t="n"/>
      <c r="G164" s="8">
        <f>IF(COUNTA(A164:F164)=0,"",IF(TRIM(A164&amp;"")="","Item required",IFERROR(IF(NOT(AND(COUNT(B164:C164,F164)=3,MIN(B164:C164)&gt;=0,F164&gt;0,COUNT(D164:E164)=COUNTA(D164:E164),MIN(D164:E164)&gt;=0)),"Use nonnegative numbers; container must be positive",IF(NOT(IF(AND(B164&gt;0,C164+N(D164)&gt;0),B164*(C164+N(D164))*(1+N(E164)/100)/F164&gt;0,TRUE)),"Card requirement below numeric range; rescale",IF(B164*(C164+N(D164))*(1+N(E164)/100)/F164&gt;9007199254740991,"Card count too large; rescale units","Ready"))),"Check inputs / numeric range")))</f>
        <v/>
      </c>
      <c r="H164" s="8">
        <f>IF(G164&lt;&gt;"Ready","",IFERROR(C164+N(D164),""))</f>
        <v/>
      </c>
      <c r="I164" s="8">
        <f>IF(G164&lt;&gt;"Ready","",IFERROR(B164*H164,""))</f>
        <v/>
      </c>
      <c r="J164" s="8">
        <f>IF(G164&lt;&gt;"Ready","",IFERROR(I164*(N(E164)/100),""))</f>
        <v/>
      </c>
      <c r="K164" s="8">
        <f>IF(G164&lt;&gt;"Ready","",IFERROR(I164*(1+N(E164)/100)/F164,""))</f>
        <v/>
      </c>
      <c r="L164" s="8">
        <f>IF(G164&lt;&gt;"Ready","",IFERROR(IF(ABS(K164-ROUND(K164,0))&lt;=MIN(8.881784197001252E-16*K164,1E-9),ROUND(K164,0),ROUNDUP(K164,0)),""))</f>
        <v/>
      </c>
      <c r="M164" s="8">
        <f>IF(G164&lt;&gt;"Ready","",IFERROR(L164*F164,""))</f>
        <v/>
      </c>
      <c r="N164" s="8">
        <f>IF(G164&lt;&gt;"Ready","",IFERROR(M164,""))</f>
        <v/>
      </c>
      <c r="O164" s="8">
        <f>IF(G164&lt;&gt;"Ready","",IFERROR(M164/2,""))</f>
        <v/>
      </c>
    </row>
    <row r="165">
      <c r="A165" s="6" t="n"/>
      <c r="B165" s="7" t="n"/>
      <c r="C165" s="7" t="n"/>
      <c r="D165" s="7" t="n"/>
      <c r="E165" s="7" t="n"/>
      <c r="F165" s="7" t="n"/>
      <c r="G165" s="8">
        <f>IF(COUNTA(A165:F165)=0,"",IF(TRIM(A165&amp;"")="","Item required",IFERROR(IF(NOT(AND(COUNT(B165:C165,F165)=3,MIN(B165:C165)&gt;=0,F165&gt;0,COUNT(D165:E165)=COUNTA(D165:E165),MIN(D165:E165)&gt;=0)),"Use nonnegative numbers; container must be positive",IF(NOT(IF(AND(B165&gt;0,C165+N(D165)&gt;0),B165*(C165+N(D165))*(1+N(E165)/100)/F165&gt;0,TRUE)),"Card requirement below numeric range; rescale",IF(B165*(C165+N(D165))*(1+N(E165)/100)/F165&gt;9007199254740991,"Card count too large; rescale units","Ready"))),"Check inputs / numeric range")))</f>
        <v/>
      </c>
      <c r="H165" s="8">
        <f>IF(G165&lt;&gt;"Ready","",IFERROR(C165+N(D165),""))</f>
        <v/>
      </c>
      <c r="I165" s="8">
        <f>IF(G165&lt;&gt;"Ready","",IFERROR(B165*H165,""))</f>
        <v/>
      </c>
      <c r="J165" s="8">
        <f>IF(G165&lt;&gt;"Ready","",IFERROR(I165*(N(E165)/100),""))</f>
        <v/>
      </c>
      <c r="K165" s="8">
        <f>IF(G165&lt;&gt;"Ready","",IFERROR(I165*(1+N(E165)/100)/F165,""))</f>
        <v/>
      </c>
      <c r="L165" s="8">
        <f>IF(G165&lt;&gt;"Ready","",IFERROR(IF(ABS(K165-ROUND(K165,0))&lt;=MIN(8.881784197001252E-16*K165,1E-9),ROUND(K165,0),ROUNDUP(K165,0)),""))</f>
        <v/>
      </c>
      <c r="M165" s="8">
        <f>IF(G165&lt;&gt;"Ready","",IFERROR(L165*F165,""))</f>
        <v/>
      </c>
      <c r="N165" s="8">
        <f>IF(G165&lt;&gt;"Ready","",IFERROR(M165,""))</f>
        <v/>
      </c>
      <c r="O165" s="8">
        <f>IF(G165&lt;&gt;"Ready","",IFERROR(M165/2,""))</f>
        <v/>
      </c>
    </row>
    <row r="166">
      <c r="A166" s="6" t="n"/>
      <c r="B166" s="7" t="n"/>
      <c r="C166" s="7" t="n"/>
      <c r="D166" s="7" t="n"/>
      <c r="E166" s="7" t="n"/>
      <c r="F166" s="7" t="n"/>
      <c r="G166" s="8">
        <f>IF(COUNTA(A166:F166)=0,"",IF(TRIM(A166&amp;"")="","Item required",IFERROR(IF(NOT(AND(COUNT(B166:C166,F166)=3,MIN(B166:C166)&gt;=0,F166&gt;0,COUNT(D166:E166)=COUNTA(D166:E166),MIN(D166:E166)&gt;=0)),"Use nonnegative numbers; container must be positive",IF(NOT(IF(AND(B166&gt;0,C166+N(D166)&gt;0),B166*(C166+N(D166))*(1+N(E166)/100)/F166&gt;0,TRUE)),"Card requirement below numeric range; rescale",IF(B166*(C166+N(D166))*(1+N(E166)/100)/F166&gt;9007199254740991,"Card count too large; rescale units","Ready"))),"Check inputs / numeric range")))</f>
        <v/>
      </c>
      <c r="H166" s="8">
        <f>IF(G166&lt;&gt;"Ready","",IFERROR(C166+N(D166),""))</f>
        <v/>
      </c>
      <c r="I166" s="8">
        <f>IF(G166&lt;&gt;"Ready","",IFERROR(B166*H166,""))</f>
        <v/>
      </c>
      <c r="J166" s="8">
        <f>IF(G166&lt;&gt;"Ready","",IFERROR(I166*(N(E166)/100),""))</f>
        <v/>
      </c>
      <c r="K166" s="8">
        <f>IF(G166&lt;&gt;"Ready","",IFERROR(I166*(1+N(E166)/100)/F166,""))</f>
        <v/>
      </c>
      <c r="L166" s="8">
        <f>IF(G166&lt;&gt;"Ready","",IFERROR(IF(ABS(K166-ROUND(K166,0))&lt;=MIN(8.881784197001252E-16*K166,1E-9),ROUND(K166,0),ROUNDUP(K166,0)),""))</f>
        <v/>
      </c>
      <c r="M166" s="8">
        <f>IF(G166&lt;&gt;"Ready","",IFERROR(L166*F166,""))</f>
        <v/>
      </c>
      <c r="N166" s="8">
        <f>IF(G166&lt;&gt;"Ready","",IFERROR(M166,""))</f>
        <v/>
      </c>
      <c r="O166" s="8">
        <f>IF(G166&lt;&gt;"Ready","",IFERROR(M166/2,""))</f>
        <v/>
      </c>
    </row>
    <row r="167">
      <c r="A167" s="6" t="n"/>
      <c r="B167" s="7" t="n"/>
      <c r="C167" s="7" t="n"/>
      <c r="D167" s="7" t="n"/>
      <c r="E167" s="7" t="n"/>
      <c r="F167" s="7" t="n"/>
      <c r="G167" s="8">
        <f>IF(COUNTA(A167:F167)=0,"",IF(TRIM(A167&amp;"")="","Item required",IFERROR(IF(NOT(AND(COUNT(B167:C167,F167)=3,MIN(B167:C167)&gt;=0,F167&gt;0,COUNT(D167:E167)=COUNTA(D167:E167),MIN(D167:E167)&gt;=0)),"Use nonnegative numbers; container must be positive",IF(NOT(IF(AND(B167&gt;0,C167+N(D167)&gt;0),B167*(C167+N(D167))*(1+N(E167)/100)/F167&gt;0,TRUE)),"Card requirement below numeric range; rescale",IF(B167*(C167+N(D167))*(1+N(E167)/100)/F167&gt;9007199254740991,"Card count too large; rescale units","Ready"))),"Check inputs / numeric range")))</f>
        <v/>
      </c>
      <c r="H167" s="8">
        <f>IF(G167&lt;&gt;"Ready","",IFERROR(C167+N(D167),""))</f>
        <v/>
      </c>
      <c r="I167" s="8">
        <f>IF(G167&lt;&gt;"Ready","",IFERROR(B167*H167,""))</f>
        <v/>
      </c>
      <c r="J167" s="8">
        <f>IF(G167&lt;&gt;"Ready","",IFERROR(I167*(N(E167)/100),""))</f>
        <v/>
      </c>
      <c r="K167" s="8">
        <f>IF(G167&lt;&gt;"Ready","",IFERROR(I167*(1+N(E167)/100)/F167,""))</f>
        <v/>
      </c>
      <c r="L167" s="8">
        <f>IF(G167&lt;&gt;"Ready","",IFERROR(IF(ABS(K167-ROUND(K167,0))&lt;=MIN(8.881784197001252E-16*K167,1E-9),ROUND(K167,0),ROUNDUP(K167,0)),""))</f>
        <v/>
      </c>
      <c r="M167" s="8">
        <f>IF(G167&lt;&gt;"Ready","",IFERROR(L167*F167,""))</f>
        <v/>
      </c>
      <c r="N167" s="8">
        <f>IF(G167&lt;&gt;"Ready","",IFERROR(M167,""))</f>
        <v/>
      </c>
      <c r="O167" s="8">
        <f>IF(G167&lt;&gt;"Ready","",IFERROR(M167/2,""))</f>
        <v/>
      </c>
    </row>
    <row r="168">
      <c r="A168" s="6" t="n"/>
      <c r="B168" s="7" t="n"/>
      <c r="C168" s="7" t="n"/>
      <c r="D168" s="7" t="n"/>
      <c r="E168" s="7" t="n"/>
      <c r="F168" s="7" t="n"/>
      <c r="G168" s="8">
        <f>IF(COUNTA(A168:F168)=0,"",IF(TRIM(A168&amp;"")="","Item required",IFERROR(IF(NOT(AND(COUNT(B168:C168,F168)=3,MIN(B168:C168)&gt;=0,F168&gt;0,COUNT(D168:E168)=COUNTA(D168:E168),MIN(D168:E168)&gt;=0)),"Use nonnegative numbers; container must be positive",IF(NOT(IF(AND(B168&gt;0,C168+N(D168)&gt;0),B168*(C168+N(D168))*(1+N(E168)/100)/F168&gt;0,TRUE)),"Card requirement below numeric range; rescale",IF(B168*(C168+N(D168))*(1+N(E168)/100)/F168&gt;9007199254740991,"Card count too large; rescale units","Ready"))),"Check inputs / numeric range")))</f>
        <v/>
      </c>
      <c r="H168" s="8">
        <f>IF(G168&lt;&gt;"Ready","",IFERROR(C168+N(D168),""))</f>
        <v/>
      </c>
      <c r="I168" s="8">
        <f>IF(G168&lt;&gt;"Ready","",IFERROR(B168*H168,""))</f>
        <v/>
      </c>
      <c r="J168" s="8">
        <f>IF(G168&lt;&gt;"Ready","",IFERROR(I168*(N(E168)/100),""))</f>
        <v/>
      </c>
      <c r="K168" s="8">
        <f>IF(G168&lt;&gt;"Ready","",IFERROR(I168*(1+N(E168)/100)/F168,""))</f>
        <v/>
      </c>
      <c r="L168" s="8">
        <f>IF(G168&lt;&gt;"Ready","",IFERROR(IF(ABS(K168-ROUND(K168,0))&lt;=MIN(8.881784197001252E-16*K168,1E-9),ROUND(K168,0),ROUNDUP(K168,0)),""))</f>
        <v/>
      </c>
      <c r="M168" s="8">
        <f>IF(G168&lt;&gt;"Ready","",IFERROR(L168*F168,""))</f>
        <v/>
      </c>
      <c r="N168" s="8">
        <f>IF(G168&lt;&gt;"Ready","",IFERROR(M168,""))</f>
        <v/>
      </c>
      <c r="O168" s="8">
        <f>IF(G168&lt;&gt;"Ready","",IFERROR(M168/2,""))</f>
        <v/>
      </c>
    </row>
    <row r="169">
      <c r="A169" s="6" t="n"/>
      <c r="B169" s="7" t="n"/>
      <c r="C169" s="7" t="n"/>
      <c r="D169" s="7" t="n"/>
      <c r="E169" s="7" t="n"/>
      <c r="F169" s="7" t="n"/>
      <c r="G169" s="8">
        <f>IF(COUNTA(A169:F169)=0,"",IF(TRIM(A169&amp;"")="","Item required",IFERROR(IF(NOT(AND(COUNT(B169:C169,F169)=3,MIN(B169:C169)&gt;=0,F169&gt;0,COUNT(D169:E169)=COUNTA(D169:E169),MIN(D169:E169)&gt;=0)),"Use nonnegative numbers; container must be positive",IF(NOT(IF(AND(B169&gt;0,C169+N(D169)&gt;0),B169*(C169+N(D169))*(1+N(E169)/100)/F169&gt;0,TRUE)),"Card requirement below numeric range; rescale",IF(B169*(C169+N(D169))*(1+N(E169)/100)/F169&gt;9007199254740991,"Card count too large; rescale units","Ready"))),"Check inputs / numeric range")))</f>
        <v/>
      </c>
      <c r="H169" s="8">
        <f>IF(G169&lt;&gt;"Ready","",IFERROR(C169+N(D169),""))</f>
        <v/>
      </c>
      <c r="I169" s="8">
        <f>IF(G169&lt;&gt;"Ready","",IFERROR(B169*H169,""))</f>
        <v/>
      </c>
      <c r="J169" s="8">
        <f>IF(G169&lt;&gt;"Ready","",IFERROR(I169*(N(E169)/100),""))</f>
        <v/>
      </c>
      <c r="K169" s="8">
        <f>IF(G169&lt;&gt;"Ready","",IFERROR(I169*(1+N(E169)/100)/F169,""))</f>
        <v/>
      </c>
      <c r="L169" s="8">
        <f>IF(G169&lt;&gt;"Ready","",IFERROR(IF(ABS(K169-ROUND(K169,0))&lt;=MIN(8.881784197001252E-16*K169,1E-9),ROUND(K169,0),ROUNDUP(K169,0)),""))</f>
        <v/>
      </c>
      <c r="M169" s="8">
        <f>IF(G169&lt;&gt;"Ready","",IFERROR(L169*F169,""))</f>
        <v/>
      </c>
      <c r="N169" s="8">
        <f>IF(G169&lt;&gt;"Ready","",IFERROR(M169,""))</f>
        <v/>
      </c>
      <c r="O169" s="8">
        <f>IF(G169&lt;&gt;"Ready","",IFERROR(M169/2,""))</f>
        <v/>
      </c>
    </row>
    <row r="170">
      <c r="A170" s="6" t="n"/>
      <c r="B170" s="7" t="n"/>
      <c r="C170" s="7" t="n"/>
      <c r="D170" s="7" t="n"/>
      <c r="E170" s="7" t="n"/>
      <c r="F170" s="7" t="n"/>
      <c r="G170" s="8">
        <f>IF(COUNTA(A170:F170)=0,"",IF(TRIM(A170&amp;"")="","Item required",IFERROR(IF(NOT(AND(COUNT(B170:C170,F170)=3,MIN(B170:C170)&gt;=0,F170&gt;0,COUNT(D170:E170)=COUNTA(D170:E170),MIN(D170:E170)&gt;=0)),"Use nonnegative numbers; container must be positive",IF(NOT(IF(AND(B170&gt;0,C170+N(D170)&gt;0),B170*(C170+N(D170))*(1+N(E170)/100)/F170&gt;0,TRUE)),"Card requirement below numeric range; rescale",IF(B170*(C170+N(D170))*(1+N(E170)/100)/F170&gt;9007199254740991,"Card count too large; rescale units","Ready"))),"Check inputs / numeric range")))</f>
        <v/>
      </c>
      <c r="H170" s="8">
        <f>IF(G170&lt;&gt;"Ready","",IFERROR(C170+N(D170),""))</f>
        <v/>
      </c>
      <c r="I170" s="8">
        <f>IF(G170&lt;&gt;"Ready","",IFERROR(B170*H170,""))</f>
        <v/>
      </c>
      <c r="J170" s="8">
        <f>IF(G170&lt;&gt;"Ready","",IFERROR(I170*(N(E170)/100),""))</f>
        <v/>
      </c>
      <c r="K170" s="8">
        <f>IF(G170&lt;&gt;"Ready","",IFERROR(I170*(1+N(E170)/100)/F170,""))</f>
        <v/>
      </c>
      <c r="L170" s="8">
        <f>IF(G170&lt;&gt;"Ready","",IFERROR(IF(ABS(K170-ROUND(K170,0))&lt;=MIN(8.881784197001252E-16*K170,1E-9),ROUND(K170,0),ROUNDUP(K170,0)),""))</f>
        <v/>
      </c>
      <c r="M170" s="8">
        <f>IF(G170&lt;&gt;"Ready","",IFERROR(L170*F170,""))</f>
        <v/>
      </c>
      <c r="N170" s="8">
        <f>IF(G170&lt;&gt;"Ready","",IFERROR(M170,""))</f>
        <v/>
      </c>
      <c r="O170" s="8">
        <f>IF(G170&lt;&gt;"Ready","",IFERROR(M170/2,""))</f>
        <v/>
      </c>
    </row>
    <row r="171">
      <c r="A171" s="6" t="n"/>
      <c r="B171" s="7" t="n"/>
      <c r="C171" s="7" t="n"/>
      <c r="D171" s="7" t="n"/>
      <c r="E171" s="7" t="n"/>
      <c r="F171" s="7" t="n"/>
      <c r="G171" s="8">
        <f>IF(COUNTA(A171:F171)=0,"",IF(TRIM(A171&amp;"")="","Item required",IFERROR(IF(NOT(AND(COUNT(B171:C171,F171)=3,MIN(B171:C171)&gt;=0,F171&gt;0,COUNT(D171:E171)=COUNTA(D171:E171),MIN(D171:E171)&gt;=0)),"Use nonnegative numbers; container must be positive",IF(NOT(IF(AND(B171&gt;0,C171+N(D171)&gt;0),B171*(C171+N(D171))*(1+N(E171)/100)/F171&gt;0,TRUE)),"Card requirement below numeric range; rescale",IF(B171*(C171+N(D171))*(1+N(E171)/100)/F171&gt;9007199254740991,"Card count too large; rescale units","Ready"))),"Check inputs / numeric range")))</f>
        <v/>
      </c>
      <c r="H171" s="8">
        <f>IF(G171&lt;&gt;"Ready","",IFERROR(C171+N(D171),""))</f>
        <v/>
      </c>
      <c r="I171" s="8">
        <f>IF(G171&lt;&gt;"Ready","",IFERROR(B171*H171,""))</f>
        <v/>
      </c>
      <c r="J171" s="8">
        <f>IF(G171&lt;&gt;"Ready","",IFERROR(I171*(N(E171)/100),""))</f>
        <v/>
      </c>
      <c r="K171" s="8">
        <f>IF(G171&lt;&gt;"Ready","",IFERROR(I171*(1+N(E171)/100)/F171,""))</f>
        <v/>
      </c>
      <c r="L171" s="8">
        <f>IF(G171&lt;&gt;"Ready","",IFERROR(IF(ABS(K171-ROUND(K171,0))&lt;=MIN(8.881784197001252E-16*K171,1E-9),ROUND(K171,0),ROUNDUP(K171,0)),""))</f>
        <v/>
      </c>
      <c r="M171" s="8">
        <f>IF(G171&lt;&gt;"Ready","",IFERROR(L171*F171,""))</f>
        <v/>
      </c>
      <c r="N171" s="8">
        <f>IF(G171&lt;&gt;"Ready","",IFERROR(M171,""))</f>
        <v/>
      </c>
      <c r="O171" s="8">
        <f>IF(G171&lt;&gt;"Ready","",IFERROR(M171/2,""))</f>
        <v/>
      </c>
    </row>
    <row r="172">
      <c r="A172" s="6" t="n"/>
      <c r="B172" s="7" t="n"/>
      <c r="C172" s="7" t="n"/>
      <c r="D172" s="7" t="n"/>
      <c r="E172" s="7" t="n"/>
      <c r="F172" s="7" t="n"/>
      <c r="G172" s="8">
        <f>IF(COUNTA(A172:F172)=0,"",IF(TRIM(A172&amp;"")="","Item required",IFERROR(IF(NOT(AND(COUNT(B172:C172,F172)=3,MIN(B172:C172)&gt;=0,F172&gt;0,COUNT(D172:E172)=COUNTA(D172:E172),MIN(D172:E172)&gt;=0)),"Use nonnegative numbers; container must be positive",IF(NOT(IF(AND(B172&gt;0,C172+N(D172)&gt;0),B172*(C172+N(D172))*(1+N(E172)/100)/F172&gt;0,TRUE)),"Card requirement below numeric range; rescale",IF(B172*(C172+N(D172))*(1+N(E172)/100)/F172&gt;9007199254740991,"Card count too large; rescale units","Ready"))),"Check inputs / numeric range")))</f>
        <v/>
      </c>
      <c r="H172" s="8">
        <f>IF(G172&lt;&gt;"Ready","",IFERROR(C172+N(D172),""))</f>
        <v/>
      </c>
      <c r="I172" s="8">
        <f>IF(G172&lt;&gt;"Ready","",IFERROR(B172*H172,""))</f>
        <v/>
      </c>
      <c r="J172" s="8">
        <f>IF(G172&lt;&gt;"Ready","",IFERROR(I172*(N(E172)/100),""))</f>
        <v/>
      </c>
      <c r="K172" s="8">
        <f>IF(G172&lt;&gt;"Ready","",IFERROR(I172*(1+N(E172)/100)/F172,""))</f>
        <v/>
      </c>
      <c r="L172" s="8">
        <f>IF(G172&lt;&gt;"Ready","",IFERROR(IF(ABS(K172-ROUND(K172,0))&lt;=MIN(8.881784197001252E-16*K172,1E-9),ROUND(K172,0),ROUNDUP(K172,0)),""))</f>
        <v/>
      </c>
      <c r="M172" s="8">
        <f>IF(G172&lt;&gt;"Ready","",IFERROR(L172*F172,""))</f>
        <v/>
      </c>
      <c r="N172" s="8">
        <f>IF(G172&lt;&gt;"Ready","",IFERROR(M172,""))</f>
        <v/>
      </c>
      <c r="O172" s="8">
        <f>IF(G172&lt;&gt;"Ready","",IFERROR(M172/2,""))</f>
        <v/>
      </c>
    </row>
    <row r="173">
      <c r="A173" s="6" t="n"/>
      <c r="B173" s="7" t="n"/>
      <c r="C173" s="7" t="n"/>
      <c r="D173" s="7" t="n"/>
      <c r="E173" s="7" t="n"/>
      <c r="F173" s="7" t="n"/>
      <c r="G173" s="8">
        <f>IF(COUNTA(A173:F173)=0,"",IF(TRIM(A173&amp;"")="","Item required",IFERROR(IF(NOT(AND(COUNT(B173:C173,F173)=3,MIN(B173:C173)&gt;=0,F173&gt;0,COUNT(D173:E173)=COUNTA(D173:E173),MIN(D173:E173)&gt;=0)),"Use nonnegative numbers; container must be positive",IF(NOT(IF(AND(B173&gt;0,C173+N(D173)&gt;0),B173*(C173+N(D173))*(1+N(E173)/100)/F173&gt;0,TRUE)),"Card requirement below numeric range; rescale",IF(B173*(C173+N(D173))*(1+N(E173)/100)/F173&gt;9007199254740991,"Card count too large; rescale units","Ready"))),"Check inputs / numeric range")))</f>
        <v/>
      </c>
      <c r="H173" s="8">
        <f>IF(G173&lt;&gt;"Ready","",IFERROR(C173+N(D173),""))</f>
        <v/>
      </c>
      <c r="I173" s="8">
        <f>IF(G173&lt;&gt;"Ready","",IFERROR(B173*H173,""))</f>
        <v/>
      </c>
      <c r="J173" s="8">
        <f>IF(G173&lt;&gt;"Ready","",IFERROR(I173*(N(E173)/100),""))</f>
        <v/>
      </c>
      <c r="K173" s="8">
        <f>IF(G173&lt;&gt;"Ready","",IFERROR(I173*(1+N(E173)/100)/F173,""))</f>
        <v/>
      </c>
      <c r="L173" s="8">
        <f>IF(G173&lt;&gt;"Ready","",IFERROR(IF(ABS(K173-ROUND(K173,0))&lt;=MIN(8.881784197001252E-16*K173,1E-9),ROUND(K173,0),ROUNDUP(K173,0)),""))</f>
        <v/>
      </c>
      <c r="M173" s="8">
        <f>IF(G173&lt;&gt;"Ready","",IFERROR(L173*F173,""))</f>
        <v/>
      </c>
      <c r="N173" s="8">
        <f>IF(G173&lt;&gt;"Ready","",IFERROR(M173,""))</f>
        <v/>
      </c>
      <c r="O173" s="8">
        <f>IF(G173&lt;&gt;"Ready","",IFERROR(M173/2,""))</f>
        <v/>
      </c>
    </row>
    <row r="174">
      <c r="A174" s="6" t="n"/>
      <c r="B174" s="7" t="n"/>
      <c r="C174" s="7" t="n"/>
      <c r="D174" s="7" t="n"/>
      <c r="E174" s="7" t="n"/>
      <c r="F174" s="7" t="n"/>
      <c r="G174" s="8">
        <f>IF(COUNTA(A174:F174)=0,"",IF(TRIM(A174&amp;"")="","Item required",IFERROR(IF(NOT(AND(COUNT(B174:C174,F174)=3,MIN(B174:C174)&gt;=0,F174&gt;0,COUNT(D174:E174)=COUNTA(D174:E174),MIN(D174:E174)&gt;=0)),"Use nonnegative numbers; container must be positive",IF(NOT(IF(AND(B174&gt;0,C174+N(D174)&gt;0),B174*(C174+N(D174))*(1+N(E174)/100)/F174&gt;0,TRUE)),"Card requirement below numeric range; rescale",IF(B174*(C174+N(D174))*(1+N(E174)/100)/F174&gt;9007199254740991,"Card count too large; rescale units","Ready"))),"Check inputs / numeric range")))</f>
        <v/>
      </c>
      <c r="H174" s="8">
        <f>IF(G174&lt;&gt;"Ready","",IFERROR(C174+N(D174),""))</f>
        <v/>
      </c>
      <c r="I174" s="8">
        <f>IF(G174&lt;&gt;"Ready","",IFERROR(B174*H174,""))</f>
        <v/>
      </c>
      <c r="J174" s="8">
        <f>IF(G174&lt;&gt;"Ready","",IFERROR(I174*(N(E174)/100),""))</f>
        <v/>
      </c>
      <c r="K174" s="8">
        <f>IF(G174&lt;&gt;"Ready","",IFERROR(I174*(1+N(E174)/100)/F174,""))</f>
        <v/>
      </c>
      <c r="L174" s="8">
        <f>IF(G174&lt;&gt;"Ready","",IFERROR(IF(ABS(K174-ROUND(K174,0))&lt;=MIN(8.881784197001252E-16*K174,1E-9),ROUND(K174,0),ROUNDUP(K174,0)),""))</f>
        <v/>
      </c>
      <c r="M174" s="8">
        <f>IF(G174&lt;&gt;"Ready","",IFERROR(L174*F174,""))</f>
        <v/>
      </c>
      <c r="N174" s="8">
        <f>IF(G174&lt;&gt;"Ready","",IFERROR(M174,""))</f>
        <v/>
      </c>
      <c r="O174" s="8">
        <f>IF(G174&lt;&gt;"Ready","",IFERROR(M174/2,""))</f>
        <v/>
      </c>
    </row>
    <row r="175">
      <c r="A175" s="6" t="n"/>
      <c r="B175" s="7" t="n"/>
      <c r="C175" s="7" t="n"/>
      <c r="D175" s="7" t="n"/>
      <c r="E175" s="7" t="n"/>
      <c r="F175" s="7" t="n"/>
      <c r="G175" s="8">
        <f>IF(COUNTA(A175:F175)=0,"",IF(TRIM(A175&amp;"")="","Item required",IFERROR(IF(NOT(AND(COUNT(B175:C175,F175)=3,MIN(B175:C175)&gt;=0,F175&gt;0,COUNT(D175:E175)=COUNTA(D175:E175),MIN(D175:E175)&gt;=0)),"Use nonnegative numbers; container must be positive",IF(NOT(IF(AND(B175&gt;0,C175+N(D175)&gt;0),B175*(C175+N(D175))*(1+N(E175)/100)/F175&gt;0,TRUE)),"Card requirement below numeric range; rescale",IF(B175*(C175+N(D175))*(1+N(E175)/100)/F175&gt;9007199254740991,"Card count too large; rescale units","Ready"))),"Check inputs / numeric range")))</f>
        <v/>
      </c>
      <c r="H175" s="8">
        <f>IF(G175&lt;&gt;"Ready","",IFERROR(C175+N(D175),""))</f>
        <v/>
      </c>
      <c r="I175" s="8">
        <f>IF(G175&lt;&gt;"Ready","",IFERROR(B175*H175,""))</f>
        <v/>
      </c>
      <c r="J175" s="8">
        <f>IF(G175&lt;&gt;"Ready","",IFERROR(I175*(N(E175)/100),""))</f>
        <v/>
      </c>
      <c r="K175" s="8">
        <f>IF(G175&lt;&gt;"Ready","",IFERROR(I175*(1+N(E175)/100)/F175,""))</f>
        <v/>
      </c>
      <c r="L175" s="8">
        <f>IF(G175&lt;&gt;"Ready","",IFERROR(IF(ABS(K175-ROUND(K175,0))&lt;=MIN(8.881784197001252E-16*K175,1E-9),ROUND(K175,0),ROUNDUP(K175,0)),""))</f>
        <v/>
      </c>
      <c r="M175" s="8">
        <f>IF(G175&lt;&gt;"Ready","",IFERROR(L175*F175,""))</f>
        <v/>
      </c>
      <c r="N175" s="8">
        <f>IF(G175&lt;&gt;"Ready","",IFERROR(M175,""))</f>
        <v/>
      </c>
      <c r="O175" s="8">
        <f>IF(G175&lt;&gt;"Ready","",IFERROR(M175/2,""))</f>
        <v/>
      </c>
    </row>
    <row r="176">
      <c r="A176" s="6" t="n"/>
      <c r="B176" s="7" t="n"/>
      <c r="C176" s="7" t="n"/>
      <c r="D176" s="7" t="n"/>
      <c r="E176" s="7" t="n"/>
      <c r="F176" s="7" t="n"/>
      <c r="G176" s="8">
        <f>IF(COUNTA(A176:F176)=0,"",IF(TRIM(A176&amp;"")="","Item required",IFERROR(IF(NOT(AND(COUNT(B176:C176,F176)=3,MIN(B176:C176)&gt;=0,F176&gt;0,COUNT(D176:E176)=COUNTA(D176:E176),MIN(D176:E176)&gt;=0)),"Use nonnegative numbers; container must be positive",IF(NOT(IF(AND(B176&gt;0,C176+N(D176)&gt;0),B176*(C176+N(D176))*(1+N(E176)/100)/F176&gt;0,TRUE)),"Card requirement below numeric range; rescale",IF(B176*(C176+N(D176))*(1+N(E176)/100)/F176&gt;9007199254740991,"Card count too large; rescale units","Ready"))),"Check inputs / numeric range")))</f>
        <v/>
      </c>
      <c r="H176" s="8">
        <f>IF(G176&lt;&gt;"Ready","",IFERROR(C176+N(D176),""))</f>
        <v/>
      </c>
      <c r="I176" s="8">
        <f>IF(G176&lt;&gt;"Ready","",IFERROR(B176*H176,""))</f>
        <v/>
      </c>
      <c r="J176" s="8">
        <f>IF(G176&lt;&gt;"Ready","",IFERROR(I176*(N(E176)/100),""))</f>
        <v/>
      </c>
      <c r="K176" s="8">
        <f>IF(G176&lt;&gt;"Ready","",IFERROR(I176*(1+N(E176)/100)/F176,""))</f>
        <v/>
      </c>
      <c r="L176" s="8">
        <f>IF(G176&lt;&gt;"Ready","",IFERROR(IF(ABS(K176-ROUND(K176,0))&lt;=MIN(8.881784197001252E-16*K176,1E-9),ROUND(K176,0),ROUNDUP(K176,0)),""))</f>
        <v/>
      </c>
      <c r="M176" s="8">
        <f>IF(G176&lt;&gt;"Ready","",IFERROR(L176*F176,""))</f>
        <v/>
      </c>
      <c r="N176" s="8">
        <f>IF(G176&lt;&gt;"Ready","",IFERROR(M176,""))</f>
        <v/>
      </c>
      <c r="O176" s="8">
        <f>IF(G176&lt;&gt;"Ready","",IFERROR(M176/2,""))</f>
        <v/>
      </c>
    </row>
    <row r="177">
      <c r="A177" s="6" t="n"/>
      <c r="B177" s="7" t="n"/>
      <c r="C177" s="7" t="n"/>
      <c r="D177" s="7" t="n"/>
      <c r="E177" s="7" t="n"/>
      <c r="F177" s="7" t="n"/>
      <c r="G177" s="8">
        <f>IF(COUNTA(A177:F177)=0,"",IF(TRIM(A177&amp;"")="","Item required",IFERROR(IF(NOT(AND(COUNT(B177:C177,F177)=3,MIN(B177:C177)&gt;=0,F177&gt;0,COUNT(D177:E177)=COUNTA(D177:E177),MIN(D177:E177)&gt;=0)),"Use nonnegative numbers; container must be positive",IF(NOT(IF(AND(B177&gt;0,C177+N(D177)&gt;0),B177*(C177+N(D177))*(1+N(E177)/100)/F177&gt;0,TRUE)),"Card requirement below numeric range; rescale",IF(B177*(C177+N(D177))*(1+N(E177)/100)/F177&gt;9007199254740991,"Card count too large; rescale units","Ready"))),"Check inputs / numeric range")))</f>
        <v/>
      </c>
      <c r="H177" s="8">
        <f>IF(G177&lt;&gt;"Ready","",IFERROR(C177+N(D177),""))</f>
        <v/>
      </c>
      <c r="I177" s="8">
        <f>IF(G177&lt;&gt;"Ready","",IFERROR(B177*H177,""))</f>
        <v/>
      </c>
      <c r="J177" s="8">
        <f>IF(G177&lt;&gt;"Ready","",IFERROR(I177*(N(E177)/100),""))</f>
        <v/>
      </c>
      <c r="K177" s="8">
        <f>IF(G177&lt;&gt;"Ready","",IFERROR(I177*(1+N(E177)/100)/F177,""))</f>
        <v/>
      </c>
      <c r="L177" s="8">
        <f>IF(G177&lt;&gt;"Ready","",IFERROR(IF(ABS(K177-ROUND(K177,0))&lt;=MIN(8.881784197001252E-16*K177,1E-9),ROUND(K177,0),ROUNDUP(K177,0)),""))</f>
        <v/>
      </c>
      <c r="M177" s="8">
        <f>IF(G177&lt;&gt;"Ready","",IFERROR(L177*F177,""))</f>
        <v/>
      </c>
      <c r="N177" s="8">
        <f>IF(G177&lt;&gt;"Ready","",IFERROR(M177,""))</f>
        <v/>
      </c>
      <c r="O177" s="8">
        <f>IF(G177&lt;&gt;"Ready","",IFERROR(M177/2,""))</f>
        <v/>
      </c>
    </row>
    <row r="178">
      <c r="A178" s="6" t="n"/>
      <c r="B178" s="7" t="n"/>
      <c r="C178" s="7" t="n"/>
      <c r="D178" s="7" t="n"/>
      <c r="E178" s="7" t="n"/>
      <c r="F178" s="7" t="n"/>
      <c r="G178" s="8">
        <f>IF(COUNTA(A178:F178)=0,"",IF(TRIM(A178&amp;"")="","Item required",IFERROR(IF(NOT(AND(COUNT(B178:C178,F178)=3,MIN(B178:C178)&gt;=0,F178&gt;0,COUNT(D178:E178)=COUNTA(D178:E178),MIN(D178:E178)&gt;=0)),"Use nonnegative numbers; container must be positive",IF(NOT(IF(AND(B178&gt;0,C178+N(D178)&gt;0),B178*(C178+N(D178))*(1+N(E178)/100)/F178&gt;0,TRUE)),"Card requirement below numeric range; rescale",IF(B178*(C178+N(D178))*(1+N(E178)/100)/F178&gt;9007199254740991,"Card count too large; rescale units","Ready"))),"Check inputs / numeric range")))</f>
        <v/>
      </c>
      <c r="H178" s="8">
        <f>IF(G178&lt;&gt;"Ready","",IFERROR(C178+N(D178),""))</f>
        <v/>
      </c>
      <c r="I178" s="8">
        <f>IF(G178&lt;&gt;"Ready","",IFERROR(B178*H178,""))</f>
        <v/>
      </c>
      <c r="J178" s="8">
        <f>IF(G178&lt;&gt;"Ready","",IFERROR(I178*(N(E178)/100),""))</f>
        <v/>
      </c>
      <c r="K178" s="8">
        <f>IF(G178&lt;&gt;"Ready","",IFERROR(I178*(1+N(E178)/100)/F178,""))</f>
        <v/>
      </c>
      <c r="L178" s="8">
        <f>IF(G178&lt;&gt;"Ready","",IFERROR(IF(ABS(K178-ROUND(K178,0))&lt;=MIN(8.881784197001252E-16*K178,1E-9),ROUND(K178,0),ROUNDUP(K178,0)),""))</f>
        <v/>
      </c>
      <c r="M178" s="8">
        <f>IF(G178&lt;&gt;"Ready","",IFERROR(L178*F178,""))</f>
        <v/>
      </c>
      <c r="N178" s="8">
        <f>IF(G178&lt;&gt;"Ready","",IFERROR(M178,""))</f>
        <v/>
      </c>
      <c r="O178" s="8">
        <f>IF(G178&lt;&gt;"Ready","",IFERROR(M178/2,""))</f>
        <v/>
      </c>
    </row>
    <row r="179">
      <c r="A179" s="6" t="n"/>
      <c r="B179" s="7" t="n"/>
      <c r="C179" s="7" t="n"/>
      <c r="D179" s="7" t="n"/>
      <c r="E179" s="7" t="n"/>
      <c r="F179" s="7" t="n"/>
      <c r="G179" s="8">
        <f>IF(COUNTA(A179:F179)=0,"",IF(TRIM(A179&amp;"")="","Item required",IFERROR(IF(NOT(AND(COUNT(B179:C179,F179)=3,MIN(B179:C179)&gt;=0,F179&gt;0,COUNT(D179:E179)=COUNTA(D179:E179),MIN(D179:E179)&gt;=0)),"Use nonnegative numbers; container must be positive",IF(NOT(IF(AND(B179&gt;0,C179+N(D179)&gt;0),B179*(C179+N(D179))*(1+N(E179)/100)/F179&gt;0,TRUE)),"Card requirement below numeric range; rescale",IF(B179*(C179+N(D179))*(1+N(E179)/100)/F179&gt;9007199254740991,"Card count too large; rescale units","Ready"))),"Check inputs / numeric range")))</f>
        <v/>
      </c>
      <c r="H179" s="8">
        <f>IF(G179&lt;&gt;"Ready","",IFERROR(C179+N(D179),""))</f>
        <v/>
      </c>
      <c r="I179" s="8">
        <f>IF(G179&lt;&gt;"Ready","",IFERROR(B179*H179,""))</f>
        <v/>
      </c>
      <c r="J179" s="8">
        <f>IF(G179&lt;&gt;"Ready","",IFERROR(I179*(N(E179)/100),""))</f>
        <v/>
      </c>
      <c r="K179" s="8">
        <f>IF(G179&lt;&gt;"Ready","",IFERROR(I179*(1+N(E179)/100)/F179,""))</f>
        <v/>
      </c>
      <c r="L179" s="8">
        <f>IF(G179&lt;&gt;"Ready","",IFERROR(IF(ABS(K179-ROUND(K179,0))&lt;=MIN(8.881784197001252E-16*K179,1E-9),ROUND(K179,0),ROUNDUP(K179,0)),""))</f>
        <v/>
      </c>
      <c r="M179" s="8">
        <f>IF(G179&lt;&gt;"Ready","",IFERROR(L179*F179,""))</f>
        <v/>
      </c>
      <c r="N179" s="8">
        <f>IF(G179&lt;&gt;"Ready","",IFERROR(M179,""))</f>
        <v/>
      </c>
      <c r="O179" s="8">
        <f>IF(G179&lt;&gt;"Ready","",IFERROR(M179/2,""))</f>
        <v/>
      </c>
    </row>
    <row r="180">
      <c r="A180" s="6" t="n"/>
      <c r="B180" s="7" t="n"/>
      <c r="C180" s="7" t="n"/>
      <c r="D180" s="7" t="n"/>
      <c r="E180" s="7" t="n"/>
      <c r="F180" s="7" t="n"/>
      <c r="G180" s="8">
        <f>IF(COUNTA(A180:F180)=0,"",IF(TRIM(A180&amp;"")="","Item required",IFERROR(IF(NOT(AND(COUNT(B180:C180,F180)=3,MIN(B180:C180)&gt;=0,F180&gt;0,COUNT(D180:E180)=COUNTA(D180:E180),MIN(D180:E180)&gt;=0)),"Use nonnegative numbers; container must be positive",IF(NOT(IF(AND(B180&gt;0,C180+N(D180)&gt;0),B180*(C180+N(D180))*(1+N(E180)/100)/F180&gt;0,TRUE)),"Card requirement below numeric range; rescale",IF(B180*(C180+N(D180))*(1+N(E180)/100)/F180&gt;9007199254740991,"Card count too large; rescale units","Ready"))),"Check inputs / numeric range")))</f>
        <v/>
      </c>
      <c r="H180" s="8">
        <f>IF(G180&lt;&gt;"Ready","",IFERROR(C180+N(D180),""))</f>
        <v/>
      </c>
      <c r="I180" s="8">
        <f>IF(G180&lt;&gt;"Ready","",IFERROR(B180*H180,""))</f>
        <v/>
      </c>
      <c r="J180" s="8">
        <f>IF(G180&lt;&gt;"Ready","",IFERROR(I180*(N(E180)/100),""))</f>
        <v/>
      </c>
      <c r="K180" s="8">
        <f>IF(G180&lt;&gt;"Ready","",IFERROR(I180*(1+N(E180)/100)/F180,""))</f>
        <v/>
      </c>
      <c r="L180" s="8">
        <f>IF(G180&lt;&gt;"Ready","",IFERROR(IF(ABS(K180-ROUND(K180,0))&lt;=MIN(8.881784197001252E-16*K180,1E-9),ROUND(K180,0),ROUNDUP(K180,0)),""))</f>
        <v/>
      </c>
      <c r="M180" s="8">
        <f>IF(G180&lt;&gt;"Ready","",IFERROR(L180*F180,""))</f>
        <v/>
      </c>
      <c r="N180" s="8">
        <f>IF(G180&lt;&gt;"Ready","",IFERROR(M180,""))</f>
        <v/>
      </c>
      <c r="O180" s="8">
        <f>IF(G180&lt;&gt;"Ready","",IFERROR(M180/2,""))</f>
        <v/>
      </c>
    </row>
    <row r="181">
      <c r="A181" s="6" t="n"/>
      <c r="B181" s="7" t="n"/>
      <c r="C181" s="7" t="n"/>
      <c r="D181" s="7" t="n"/>
      <c r="E181" s="7" t="n"/>
      <c r="F181" s="7" t="n"/>
      <c r="G181" s="8">
        <f>IF(COUNTA(A181:F181)=0,"",IF(TRIM(A181&amp;"")="","Item required",IFERROR(IF(NOT(AND(COUNT(B181:C181,F181)=3,MIN(B181:C181)&gt;=0,F181&gt;0,COUNT(D181:E181)=COUNTA(D181:E181),MIN(D181:E181)&gt;=0)),"Use nonnegative numbers; container must be positive",IF(NOT(IF(AND(B181&gt;0,C181+N(D181)&gt;0),B181*(C181+N(D181))*(1+N(E181)/100)/F181&gt;0,TRUE)),"Card requirement below numeric range; rescale",IF(B181*(C181+N(D181))*(1+N(E181)/100)/F181&gt;9007199254740991,"Card count too large; rescale units","Ready"))),"Check inputs / numeric range")))</f>
        <v/>
      </c>
      <c r="H181" s="8">
        <f>IF(G181&lt;&gt;"Ready","",IFERROR(C181+N(D181),""))</f>
        <v/>
      </c>
      <c r="I181" s="8">
        <f>IF(G181&lt;&gt;"Ready","",IFERROR(B181*H181,""))</f>
        <v/>
      </c>
      <c r="J181" s="8">
        <f>IF(G181&lt;&gt;"Ready","",IFERROR(I181*(N(E181)/100),""))</f>
        <v/>
      </c>
      <c r="K181" s="8">
        <f>IF(G181&lt;&gt;"Ready","",IFERROR(I181*(1+N(E181)/100)/F181,""))</f>
        <v/>
      </c>
      <c r="L181" s="8">
        <f>IF(G181&lt;&gt;"Ready","",IFERROR(IF(ABS(K181-ROUND(K181,0))&lt;=MIN(8.881784197001252E-16*K181,1E-9),ROUND(K181,0),ROUNDUP(K181,0)),""))</f>
        <v/>
      </c>
      <c r="M181" s="8">
        <f>IF(G181&lt;&gt;"Ready","",IFERROR(L181*F181,""))</f>
        <v/>
      </c>
      <c r="N181" s="8">
        <f>IF(G181&lt;&gt;"Ready","",IFERROR(M181,""))</f>
        <v/>
      </c>
      <c r="O181" s="8">
        <f>IF(G181&lt;&gt;"Ready","",IFERROR(M181/2,""))</f>
        <v/>
      </c>
    </row>
    <row r="182">
      <c r="A182" s="6" t="n"/>
      <c r="B182" s="7" t="n"/>
      <c r="C182" s="7" t="n"/>
      <c r="D182" s="7" t="n"/>
      <c r="E182" s="7" t="n"/>
      <c r="F182" s="7" t="n"/>
      <c r="G182" s="8">
        <f>IF(COUNTA(A182:F182)=0,"",IF(TRIM(A182&amp;"")="","Item required",IFERROR(IF(NOT(AND(COUNT(B182:C182,F182)=3,MIN(B182:C182)&gt;=0,F182&gt;0,COUNT(D182:E182)=COUNTA(D182:E182),MIN(D182:E182)&gt;=0)),"Use nonnegative numbers; container must be positive",IF(NOT(IF(AND(B182&gt;0,C182+N(D182)&gt;0),B182*(C182+N(D182))*(1+N(E182)/100)/F182&gt;0,TRUE)),"Card requirement below numeric range; rescale",IF(B182*(C182+N(D182))*(1+N(E182)/100)/F182&gt;9007199254740991,"Card count too large; rescale units","Ready"))),"Check inputs / numeric range")))</f>
        <v/>
      </c>
      <c r="H182" s="8">
        <f>IF(G182&lt;&gt;"Ready","",IFERROR(C182+N(D182),""))</f>
        <v/>
      </c>
      <c r="I182" s="8">
        <f>IF(G182&lt;&gt;"Ready","",IFERROR(B182*H182,""))</f>
        <v/>
      </c>
      <c r="J182" s="8">
        <f>IF(G182&lt;&gt;"Ready","",IFERROR(I182*(N(E182)/100),""))</f>
        <v/>
      </c>
      <c r="K182" s="8">
        <f>IF(G182&lt;&gt;"Ready","",IFERROR(I182*(1+N(E182)/100)/F182,""))</f>
        <v/>
      </c>
      <c r="L182" s="8">
        <f>IF(G182&lt;&gt;"Ready","",IFERROR(IF(ABS(K182-ROUND(K182,0))&lt;=MIN(8.881784197001252E-16*K182,1E-9),ROUND(K182,0),ROUNDUP(K182,0)),""))</f>
        <v/>
      </c>
      <c r="M182" s="8">
        <f>IF(G182&lt;&gt;"Ready","",IFERROR(L182*F182,""))</f>
        <v/>
      </c>
      <c r="N182" s="8">
        <f>IF(G182&lt;&gt;"Ready","",IFERROR(M182,""))</f>
        <v/>
      </c>
      <c r="O182" s="8">
        <f>IF(G182&lt;&gt;"Ready","",IFERROR(M182/2,""))</f>
        <v/>
      </c>
    </row>
    <row r="183">
      <c r="A183" s="6" t="n"/>
      <c r="B183" s="7" t="n"/>
      <c r="C183" s="7" t="n"/>
      <c r="D183" s="7" t="n"/>
      <c r="E183" s="7" t="n"/>
      <c r="F183" s="7" t="n"/>
      <c r="G183" s="8">
        <f>IF(COUNTA(A183:F183)=0,"",IF(TRIM(A183&amp;"")="","Item required",IFERROR(IF(NOT(AND(COUNT(B183:C183,F183)=3,MIN(B183:C183)&gt;=0,F183&gt;0,COUNT(D183:E183)=COUNTA(D183:E183),MIN(D183:E183)&gt;=0)),"Use nonnegative numbers; container must be positive",IF(NOT(IF(AND(B183&gt;0,C183+N(D183)&gt;0),B183*(C183+N(D183))*(1+N(E183)/100)/F183&gt;0,TRUE)),"Card requirement below numeric range; rescale",IF(B183*(C183+N(D183))*(1+N(E183)/100)/F183&gt;9007199254740991,"Card count too large; rescale units","Ready"))),"Check inputs / numeric range")))</f>
        <v/>
      </c>
      <c r="H183" s="8">
        <f>IF(G183&lt;&gt;"Ready","",IFERROR(C183+N(D183),""))</f>
        <v/>
      </c>
      <c r="I183" s="8">
        <f>IF(G183&lt;&gt;"Ready","",IFERROR(B183*H183,""))</f>
        <v/>
      </c>
      <c r="J183" s="8">
        <f>IF(G183&lt;&gt;"Ready","",IFERROR(I183*(N(E183)/100),""))</f>
        <v/>
      </c>
      <c r="K183" s="8">
        <f>IF(G183&lt;&gt;"Ready","",IFERROR(I183*(1+N(E183)/100)/F183,""))</f>
        <v/>
      </c>
      <c r="L183" s="8">
        <f>IF(G183&lt;&gt;"Ready","",IFERROR(IF(ABS(K183-ROUND(K183,0))&lt;=MIN(8.881784197001252E-16*K183,1E-9),ROUND(K183,0),ROUNDUP(K183,0)),""))</f>
        <v/>
      </c>
      <c r="M183" s="8">
        <f>IF(G183&lt;&gt;"Ready","",IFERROR(L183*F183,""))</f>
        <v/>
      </c>
      <c r="N183" s="8">
        <f>IF(G183&lt;&gt;"Ready","",IFERROR(M183,""))</f>
        <v/>
      </c>
      <c r="O183" s="8">
        <f>IF(G183&lt;&gt;"Ready","",IFERROR(M183/2,""))</f>
        <v/>
      </c>
    </row>
    <row r="184">
      <c r="A184" s="6" t="n"/>
      <c r="B184" s="7" t="n"/>
      <c r="C184" s="7" t="n"/>
      <c r="D184" s="7" t="n"/>
      <c r="E184" s="7" t="n"/>
      <c r="F184" s="7" t="n"/>
      <c r="G184" s="8">
        <f>IF(COUNTA(A184:F184)=0,"",IF(TRIM(A184&amp;"")="","Item required",IFERROR(IF(NOT(AND(COUNT(B184:C184,F184)=3,MIN(B184:C184)&gt;=0,F184&gt;0,COUNT(D184:E184)=COUNTA(D184:E184),MIN(D184:E184)&gt;=0)),"Use nonnegative numbers; container must be positive",IF(NOT(IF(AND(B184&gt;0,C184+N(D184)&gt;0),B184*(C184+N(D184))*(1+N(E184)/100)/F184&gt;0,TRUE)),"Card requirement below numeric range; rescale",IF(B184*(C184+N(D184))*(1+N(E184)/100)/F184&gt;9007199254740991,"Card count too large; rescale units","Ready"))),"Check inputs / numeric range")))</f>
        <v/>
      </c>
      <c r="H184" s="8">
        <f>IF(G184&lt;&gt;"Ready","",IFERROR(C184+N(D184),""))</f>
        <v/>
      </c>
      <c r="I184" s="8">
        <f>IF(G184&lt;&gt;"Ready","",IFERROR(B184*H184,""))</f>
        <v/>
      </c>
      <c r="J184" s="8">
        <f>IF(G184&lt;&gt;"Ready","",IFERROR(I184*(N(E184)/100),""))</f>
        <v/>
      </c>
      <c r="K184" s="8">
        <f>IF(G184&lt;&gt;"Ready","",IFERROR(I184*(1+N(E184)/100)/F184,""))</f>
        <v/>
      </c>
      <c r="L184" s="8">
        <f>IF(G184&lt;&gt;"Ready","",IFERROR(IF(ABS(K184-ROUND(K184,0))&lt;=MIN(8.881784197001252E-16*K184,1E-9),ROUND(K184,0),ROUNDUP(K184,0)),""))</f>
        <v/>
      </c>
      <c r="M184" s="8">
        <f>IF(G184&lt;&gt;"Ready","",IFERROR(L184*F184,""))</f>
        <v/>
      </c>
      <c r="N184" s="8">
        <f>IF(G184&lt;&gt;"Ready","",IFERROR(M184,""))</f>
        <v/>
      </c>
      <c r="O184" s="8">
        <f>IF(G184&lt;&gt;"Ready","",IFERROR(M184/2,""))</f>
        <v/>
      </c>
    </row>
    <row r="185">
      <c r="A185" s="6" t="n"/>
      <c r="B185" s="7" t="n"/>
      <c r="C185" s="7" t="n"/>
      <c r="D185" s="7" t="n"/>
      <c r="E185" s="7" t="n"/>
      <c r="F185" s="7" t="n"/>
      <c r="G185" s="8">
        <f>IF(COUNTA(A185:F185)=0,"",IF(TRIM(A185&amp;"")="","Item required",IFERROR(IF(NOT(AND(COUNT(B185:C185,F185)=3,MIN(B185:C185)&gt;=0,F185&gt;0,COUNT(D185:E185)=COUNTA(D185:E185),MIN(D185:E185)&gt;=0)),"Use nonnegative numbers; container must be positive",IF(NOT(IF(AND(B185&gt;0,C185+N(D185)&gt;0),B185*(C185+N(D185))*(1+N(E185)/100)/F185&gt;0,TRUE)),"Card requirement below numeric range; rescale",IF(B185*(C185+N(D185))*(1+N(E185)/100)/F185&gt;9007199254740991,"Card count too large; rescale units","Ready"))),"Check inputs / numeric range")))</f>
        <v/>
      </c>
      <c r="H185" s="8">
        <f>IF(G185&lt;&gt;"Ready","",IFERROR(C185+N(D185),""))</f>
        <v/>
      </c>
      <c r="I185" s="8">
        <f>IF(G185&lt;&gt;"Ready","",IFERROR(B185*H185,""))</f>
        <v/>
      </c>
      <c r="J185" s="8">
        <f>IF(G185&lt;&gt;"Ready","",IFERROR(I185*(N(E185)/100),""))</f>
        <v/>
      </c>
      <c r="K185" s="8">
        <f>IF(G185&lt;&gt;"Ready","",IFERROR(I185*(1+N(E185)/100)/F185,""))</f>
        <v/>
      </c>
      <c r="L185" s="8">
        <f>IF(G185&lt;&gt;"Ready","",IFERROR(IF(ABS(K185-ROUND(K185,0))&lt;=MIN(8.881784197001252E-16*K185,1E-9),ROUND(K185,0),ROUNDUP(K185,0)),""))</f>
        <v/>
      </c>
      <c r="M185" s="8">
        <f>IF(G185&lt;&gt;"Ready","",IFERROR(L185*F185,""))</f>
        <v/>
      </c>
      <c r="N185" s="8">
        <f>IF(G185&lt;&gt;"Ready","",IFERROR(M185,""))</f>
        <v/>
      </c>
      <c r="O185" s="8">
        <f>IF(G185&lt;&gt;"Ready","",IFERROR(M185/2,""))</f>
        <v/>
      </c>
    </row>
    <row r="186">
      <c r="A186" s="6" t="n"/>
      <c r="B186" s="7" t="n"/>
      <c r="C186" s="7" t="n"/>
      <c r="D186" s="7" t="n"/>
      <c r="E186" s="7" t="n"/>
      <c r="F186" s="7" t="n"/>
      <c r="G186" s="8">
        <f>IF(COUNTA(A186:F186)=0,"",IF(TRIM(A186&amp;"")="","Item required",IFERROR(IF(NOT(AND(COUNT(B186:C186,F186)=3,MIN(B186:C186)&gt;=0,F186&gt;0,COUNT(D186:E186)=COUNTA(D186:E186),MIN(D186:E186)&gt;=0)),"Use nonnegative numbers; container must be positive",IF(NOT(IF(AND(B186&gt;0,C186+N(D186)&gt;0),B186*(C186+N(D186))*(1+N(E186)/100)/F186&gt;0,TRUE)),"Card requirement below numeric range; rescale",IF(B186*(C186+N(D186))*(1+N(E186)/100)/F186&gt;9007199254740991,"Card count too large; rescale units","Ready"))),"Check inputs / numeric range")))</f>
        <v/>
      </c>
      <c r="H186" s="8">
        <f>IF(G186&lt;&gt;"Ready","",IFERROR(C186+N(D186),""))</f>
        <v/>
      </c>
      <c r="I186" s="8">
        <f>IF(G186&lt;&gt;"Ready","",IFERROR(B186*H186,""))</f>
        <v/>
      </c>
      <c r="J186" s="8">
        <f>IF(G186&lt;&gt;"Ready","",IFERROR(I186*(N(E186)/100),""))</f>
        <v/>
      </c>
      <c r="K186" s="8">
        <f>IF(G186&lt;&gt;"Ready","",IFERROR(I186*(1+N(E186)/100)/F186,""))</f>
        <v/>
      </c>
      <c r="L186" s="8">
        <f>IF(G186&lt;&gt;"Ready","",IFERROR(IF(ABS(K186-ROUND(K186,0))&lt;=MIN(8.881784197001252E-16*K186,1E-9),ROUND(K186,0),ROUNDUP(K186,0)),""))</f>
        <v/>
      </c>
      <c r="M186" s="8">
        <f>IF(G186&lt;&gt;"Ready","",IFERROR(L186*F186,""))</f>
        <v/>
      </c>
      <c r="N186" s="8">
        <f>IF(G186&lt;&gt;"Ready","",IFERROR(M186,""))</f>
        <v/>
      </c>
      <c r="O186" s="8">
        <f>IF(G186&lt;&gt;"Ready","",IFERROR(M186/2,""))</f>
        <v/>
      </c>
    </row>
    <row r="187">
      <c r="A187" s="6" t="n"/>
      <c r="B187" s="7" t="n"/>
      <c r="C187" s="7" t="n"/>
      <c r="D187" s="7" t="n"/>
      <c r="E187" s="7" t="n"/>
      <c r="F187" s="7" t="n"/>
      <c r="G187" s="8">
        <f>IF(COUNTA(A187:F187)=0,"",IF(TRIM(A187&amp;"")="","Item required",IFERROR(IF(NOT(AND(COUNT(B187:C187,F187)=3,MIN(B187:C187)&gt;=0,F187&gt;0,COUNT(D187:E187)=COUNTA(D187:E187),MIN(D187:E187)&gt;=0)),"Use nonnegative numbers; container must be positive",IF(NOT(IF(AND(B187&gt;0,C187+N(D187)&gt;0),B187*(C187+N(D187))*(1+N(E187)/100)/F187&gt;0,TRUE)),"Card requirement below numeric range; rescale",IF(B187*(C187+N(D187))*(1+N(E187)/100)/F187&gt;9007199254740991,"Card count too large; rescale units","Ready"))),"Check inputs / numeric range")))</f>
        <v/>
      </c>
      <c r="H187" s="8">
        <f>IF(G187&lt;&gt;"Ready","",IFERROR(C187+N(D187),""))</f>
        <v/>
      </c>
      <c r="I187" s="8">
        <f>IF(G187&lt;&gt;"Ready","",IFERROR(B187*H187,""))</f>
        <v/>
      </c>
      <c r="J187" s="8">
        <f>IF(G187&lt;&gt;"Ready","",IFERROR(I187*(N(E187)/100),""))</f>
        <v/>
      </c>
      <c r="K187" s="8">
        <f>IF(G187&lt;&gt;"Ready","",IFERROR(I187*(1+N(E187)/100)/F187,""))</f>
        <v/>
      </c>
      <c r="L187" s="8">
        <f>IF(G187&lt;&gt;"Ready","",IFERROR(IF(ABS(K187-ROUND(K187,0))&lt;=MIN(8.881784197001252E-16*K187,1E-9),ROUND(K187,0),ROUNDUP(K187,0)),""))</f>
        <v/>
      </c>
      <c r="M187" s="8">
        <f>IF(G187&lt;&gt;"Ready","",IFERROR(L187*F187,""))</f>
        <v/>
      </c>
      <c r="N187" s="8">
        <f>IF(G187&lt;&gt;"Ready","",IFERROR(M187,""))</f>
        <v/>
      </c>
      <c r="O187" s="8">
        <f>IF(G187&lt;&gt;"Ready","",IFERROR(M187/2,""))</f>
        <v/>
      </c>
    </row>
    <row r="188">
      <c r="A188" s="6" t="n"/>
      <c r="B188" s="7" t="n"/>
      <c r="C188" s="7" t="n"/>
      <c r="D188" s="7" t="n"/>
      <c r="E188" s="7" t="n"/>
      <c r="F188" s="7" t="n"/>
      <c r="G188" s="8">
        <f>IF(COUNTA(A188:F188)=0,"",IF(TRIM(A188&amp;"")="","Item required",IFERROR(IF(NOT(AND(COUNT(B188:C188,F188)=3,MIN(B188:C188)&gt;=0,F188&gt;0,COUNT(D188:E188)=COUNTA(D188:E188),MIN(D188:E188)&gt;=0)),"Use nonnegative numbers; container must be positive",IF(NOT(IF(AND(B188&gt;0,C188+N(D188)&gt;0),B188*(C188+N(D188))*(1+N(E188)/100)/F188&gt;0,TRUE)),"Card requirement below numeric range; rescale",IF(B188*(C188+N(D188))*(1+N(E188)/100)/F188&gt;9007199254740991,"Card count too large; rescale units","Ready"))),"Check inputs / numeric range")))</f>
        <v/>
      </c>
      <c r="H188" s="8">
        <f>IF(G188&lt;&gt;"Ready","",IFERROR(C188+N(D188),""))</f>
        <v/>
      </c>
      <c r="I188" s="8">
        <f>IF(G188&lt;&gt;"Ready","",IFERROR(B188*H188,""))</f>
        <v/>
      </c>
      <c r="J188" s="8">
        <f>IF(G188&lt;&gt;"Ready","",IFERROR(I188*(N(E188)/100),""))</f>
        <v/>
      </c>
      <c r="K188" s="8">
        <f>IF(G188&lt;&gt;"Ready","",IFERROR(I188*(1+N(E188)/100)/F188,""))</f>
        <v/>
      </c>
      <c r="L188" s="8">
        <f>IF(G188&lt;&gt;"Ready","",IFERROR(IF(ABS(K188-ROUND(K188,0))&lt;=MIN(8.881784197001252E-16*K188,1E-9),ROUND(K188,0),ROUNDUP(K188,0)),""))</f>
        <v/>
      </c>
      <c r="M188" s="8">
        <f>IF(G188&lt;&gt;"Ready","",IFERROR(L188*F188,""))</f>
        <v/>
      </c>
      <c r="N188" s="8">
        <f>IF(G188&lt;&gt;"Ready","",IFERROR(M188,""))</f>
        <v/>
      </c>
      <c r="O188" s="8">
        <f>IF(G188&lt;&gt;"Ready","",IFERROR(M188/2,""))</f>
        <v/>
      </c>
    </row>
    <row r="189">
      <c r="A189" s="6" t="n"/>
      <c r="B189" s="7" t="n"/>
      <c r="C189" s="7" t="n"/>
      <c r="D189" s="7" t="n"/>
      <c r="E189" s="7" t="n"/>
      <c r="F189" s="7" t="n"/>
      <c r="G189" s="8">
        <f>IF(COUNTA(A189:F189)=0,"",IF(TRIM(A189&amp;"")="","Item required",IFERROR(IF(NOT(AND(COUNT(B189:C189,F189)=3,MIN(B189:C189)&gt;=0,F189&gt;0,COUNT(D189:E189)=COUNTA(D189:E189),MIN(D189:E189)&gt;=0)),"Use nonnegative numbers; container must be positive",IF(NOT(IF(AND(B189&gt;0,C189+N(D189)&gt;0),B189*(C189+N(D189))*(1+N(E189)/100)/F189&gt;0,TRUE)),"Card requirement below numeric range; rescale",IF(B189*(C189+N(D189))*(1+N(E189)/100)/F189&gt;9007199254740991,"Card count too large; rescale units","Ready"))),"Check inputs / numeric range")))</f>
        <v/>
      </c>
      <c r="H189" s="8">
        <f>IF(G189&lt;&gt;"Ready","",IFERROR(C189+N(D189),""))</f>
        <v/>
      </c>
      <c r="I189" s="8">
        <f>IF(G189&lt;&gt;"Ready","",IFERROR(B189*H189,""))</f>
        <v/>
      </c>
      <c r="J189" s="8">
        <f>IF(G189&lt;&gt;"Ready","",IFERROR(I189*(N(E189)/100),""))</f>
        <v/>
      </c>
      <c r="K189" s="8">
        <f>IF(G189&lt;&gt;"Ready","",IFERROR(I189*(1+N(E189)/100)/F189,""))</f>
        <v/>
      </c>
      <c r="L189" s="8">
        <f>IF(G189&lt;&gt;"Ready","",IFERROR(IF(ABS(K189-ROUND(K189,0))&lt;=MIN(8.881784197001252E-16*K189,1E-9),ROUND(K189,0),ROUNDUP(K189,0)),""))</f>
        <v/>
      </c>
      <c r="M189" s="8">
        <f>IF(G189&lt;&gt;"Ready","",IFERROR(L189*F189,""))</f>
        <v/>
      </c>
      <c r="N189" s="8">
        <f>IF(G189&lt;&gt;"Ready","",IFERROR(M189,""))</f>
        <v/>
      </c>
      <c r="O189" s="8">
        <f>IF(G189&lt;&gt;"Ready","",IFERROR(M189/2,""))</f>
        <v/>
      </c>
    </row>
    <row r="190">
      <c r="A190" s="6" t="n"/>
      <c r="B190" s="7" t="n"/>
      <c r="C190" s="7" t="n"/>
      <c r="D190" s="7" t="n"/>
      <c r="E190" s="7" t="n"/>
      <c r="F190" s="7" t="n"/>
      <c r="G190" s="8">
        <f>IF(COUNTA(A190:F190)=0,"",IF(TRIM(A190&amp;"")="","Item required",IFERROR(IF(NOT(AND(COUNT(B190:C190,F190)=3,MIN(B190:C190)&gt;=0,F190&gt;0,COUNT(D190:E190)=COUNTA(D190:E190),MIN(D190:E190)&gt;=0)),"Use nonnegative numbers; container must be positive",IF(NOT(IF(AND(B190&gt;0,C190+N(D190)&gt;0),B190*(C190+N(D190))*(1+N(E190)/100)/F190&gt;0,TRUE)),"Card requirement below numeric range; rescale",IF(B190*(C190+N(D190))*(1+N(E190)/100)/F190&gt;9007199254740991,"Card count too large; rescale units","Ready"))),"Check inputs / numeric range")))</f>
        <v/>
      </c>
      <c r="H190" s="8">
        <f>IF(G190&lt;&gt;"Ready","",IFERROR(C190+N(D190),""))</f>
        <v/>
      </c>
      <c r="I190" s="8">
        <f>IF(G190&lt;&gt;"Ready","",IFERROR(B190*H190,""))</f>
        <v/>
      </c>
      <c r="J190" s="8">
        <f>IF(G190&lt;&gt;"Ready","",IFERROR(I190*(N(E190)/100),""))</f>
        <v/>
      </c>
      <c r="K190" s="8">
        <f>IF(G190&lt;&gt;"Ready","",IFERROR(I190*(1+N(E190)/100)/F190,""))</f>
        <v/>
      </c>
      <c r="L190" s="8">
        <f>IF(G190&lt;&gt;"Ready","",IFERROR(IF(ABS(K190-ROUND(K190,0))&lt;=MIN(8.881784197001252E-16*K190,1E-9),ROUND(K190,0),ROUNDUP(K190,0)),""))</f>
        <v/>
      </c>
      <c r="M190" s="8">
        <f>IF(G190&lt;&gt;"Ready","",IFERROR(L190*F190,""))</f>
        <v/>
      </c>
      <c r="N190" s="8">
        <f>IF(G190&lt;&gt;"Ready","",IFERROR(M190,""))</f>
        <v/>
      </c>
      <c r="O190" s="8">
        <f>IF(G190&lt;&gt;"Ready","",IFERROR(M190/2,""))</f>
        <v/>
      </c>
    </row>
    <row r="191">
      <c r="A191" s="6" t="n"/>
      <c r="B191" s="7" t="n"/>
      <c r="C191" s="7" t="n"/>
      <c r="D191" s="7" t="n"/>
      <c r="E191" s="7" t="n"/>
      <c r="F191" s="7" t="n"/>
      <c r="G191" s="8">
        <f>IF(COUNTA(A191:F191)=0,"",IF(TRIM(A191&amp;"")="","Item required",IFERROR(IF(NOT(AND(COUNT(B191:C191,F191)=3,MIN(B191:C191)&gt;=0,F191&gt;0,COUNT(D191:E191)=COUNTA(D191:E191),MIN(D191:E191)&gt;=0)),"Use nonnegative numbers; container must be positive",IF(NOT(IF(AND(B191&gt;0,C191+N(D191)&gt;0),B191*(C191+N(D191))*(1+N(E191)/100)/F191&gt;0,TRUE)),"Card requirement below numeric range; rescale",IF(B191*(C191+N(D191))*(1+N(E191)/100)/F191&gt;9007199254740991,"Card count too large; rescale units","Ready"))),"Check inputs / numeric range")))</f>
        <v/>
      </c>
      <c r="H191" s="8">
        <f>IF(G191&lt;&gt;"Ready","",IFERROR(C191+N(D191),""))</f>
        <v/>
      </c>
      <c r="I191" s="8">
        <f>IF(G191&lt;&gt;"Ready","",IFERROR(B191*H191,""))</f>
        <v/>
      </c>
      <c r="J191" s="8">
        <f>IF(G191&lt;&gt;"Ready","",IFERROR(I191*(N(E191)/100),""))</f>
        <v/>
      </c>
      <c r="K191" s="8">
        <f>IF(G191&lt;&gt;"Ready","",IFERROR(I191*(1+N(E191)/100)/F191,""))</f>
        <v/>
      </c>
      <c r="L191" s="8">
        <f>IF(G191&lt;&gt;"Ready","",IFERROR(IF(ABS(K191-ROUND(K191,0))&lt;=MIN(8.881784197001252E-16*K191,1E-9),ROUND(K191,0),ROUNDUP(K191,0)),""))</f>
        <v/>
      </c>
      <c r="M191" s="8">
        <f>IF(G191&lt;&gt;"Ready","",IFERROR(L191*F191,""))</f>
        <v/>
      </c>
      <c r="N191" s="8">
        <f>IF(G191&lt;&gt;"Ready","",IFERROR(M191,""))</f>
        <v/>
      </c>
      <c r="O191" s="8">
        <f>IF(G191&lt;&gt;"Ready","",IFERROR(M191/2,""))</f>
        <v/>
      </c>
    </row>
    <row r="192">
      <c r="A192" s="6" t="n"/>
      <c r="B192" s="7" t="n"/>
      <c r="C192" s="7" t="n"/>
      <c r="D192" s="7" t="n"/>
      <c r="E192" s="7" t="n"/>
      <c r="F192" s="7" t="n"/>
      <c r="G192" s="8">
        <f>IF(COUNTA(A192:F192)=0,"",IF(TRIM(A192&amp;"")="","Item required",IFERROR(IF(NOT(AND(COUNT(B192:C192,F192)=3,MIN(B192:C192)&gt;=0,F192&gt;0,COUNT(D192:E192)=COUNTA(D192:E192),MIN(D192:E192)&gt;=0)),"Use nonnegative numbers; container must be positive",IF(NOT(IF(AND(B192&gt;0,C192+N(D192)&gt;0),B192*(C192+N(D192))*(1+N(E192)/100)/F192&gt;0,TRUE)),"Card requirement below numeric range; rescale",IF(B192*(C192+N(D192))*(1+N(E192)/100)/F192&gt;9007199254740991,"Card count too large; rescale units","Ready"))),"Check inputs / numeric range")))</f>
        <v/>
      </c>
      <c r="H192" s="8">
        <f>IF(G192&lt;&gt;"Ready","",IFERROR(C192+N(D192),""))</f>
        <v/>
      </c>
      <c r="I192" s="8">
        <f>IF(G192&lt;&gt;"Ready","",IFERROR(B192*H192,""))</f>
        <v/>
      </c>
      <c r="J192" s="8">
        <f>IF(G192&lt;&gt;"Ready","",IFERROR(I192*(N(E192)/100),""))</f>
        <v/>
      </c>
      <c r="K192" s="8">
        <f>IF(G192&lt;&gt;"Ready","",IFERROR(I192*(1+N(E192)/100)/F192,""))</f>
        <v/>
      </c>
      <c r="L192" s="8">
        <f>IF(G192&lt;&gt;"Ready","",IFERROR(IF(ABS(K192-ROUND(K192,0))&lt;=MIN(8.881784197001252E-16*K192,1E-9),ROUND(K192,0),ROUNDUP(K192,0)),""))</f>
        <v/>
      </c>
      <c r="M192" s="8">
        <f>IF(G192&lt;&gt;"Ready","",IFERROR(L192*F192,""))</f>
        <v/>
      </c>
      <c r="N192" s="8">
        <f>IF(G192&lt;&gt;"Ready","",IFERROR(M192,""))</f>
        <v/>
      </c>
      <c r="O192" s="8">
        <f>IF(G192&lt;&gt;"Ready","",IFERROR(M192/2,""))</f>
        <v/>
      </c>
    </row>
    <row r="193">
      <c r="A193" s="6" t="n"/>
      <c r="B193" s="7" t="n"/>
      <c r="C193" s="7" t="n"/>
      <c r="D193" s="7" t="n"/>
      <c r="E193" s="7" t="n"/>
      <c r="F193" s="7" t="n"/>
      <c r="G193" s="8">
        <f>IF(COUNTA(A193:F193)=0,"",IF(TRIM(A193&amp;"")="","Item required",IFERROR(IF(NOT(AND(COUNT(B193:C193,F193)=3,MIN(B193:C193)&gt;=0,F193&gt;0,COUNT(D193:E193)=COUNTA(D193:E193),MIN(D193:E193)&gt;=0)),"Use nonnegative numbers; container must be positive",IF(NOT(IF(AND(B193&gt;0,C193+N(D193)&gt;0),B193*(C193+N(D193))*(1+N(E193)/100)/F193&gt;0,TRUE)),"Card requirement below numeric range; rescale",IF(B193*(C193+N(D193))*(1+N(E193)/100)/F193&gt;9007199254740991,"Card count too large; rescale units","Ready"))),"Check inputs / numeric range")))</f>
        <v/>
      </c>
      <c r="H193" s="8">
        <f>IF(G193&lt;&gt;"Ready","",IFERROR(C193+N(D193),""))</f>
        <v/>
      </c>
      <c r="I193" s="8">
        <f>IF(G193&lt;&gt;"Ready","",IFERROR(B193*H193,""))</f>
        <v/>
      </c>
      <c r="J193" s="8">
        <f>IF(G193&lt;&gt;"Ready","",IFERROR(I193*(N(E193)/100),""))</f>
        <v/>
      </c>
      <c r="K193" s="8">
        <f>IF(G193&lt;&gt;"Ready","",IFERROR(I193*(1+N(E193)/100)/F193,""))</f>
        <v/>
      </c>
      <c r="L193" s="8">
        <f>IF(G193&lt;&gt;"Ready","",IFERROR(IF(ABS(K193-ROUND(K193,0))&lt;=MIN(8.881784197001252E-16*K193,1E-9),ROUND(K193,0),ROUNDUP(K193,0)),""))</f>
        <v/>
      </c>
      <c r="M193" s="8">
        <f>IF(G193&lt;&gt;"Ready","",IFERROR(L193*F193,""))</f>
        <v/>
      </c>
      <c r="N193" s="8">
        <f>IF(G193&lt;&gt;"Ready","",IFERROR(M193,""))</f>
        <v/>
      </c>
      <c r="O193" s="8">
        <f>IF(G193&lt;&gt;"Ready","",IFERROR(M193/2,""))</f>
        <v/>
      </c>
    </row>
    <row r="194">
      <c r="A194" s="6" t="n"/>
      <c r="B194" s="7" t="n"/>
      <c r="C194" s="7" t="n"/>
      <c r="D194" s="7" t="n"/>
      <c r="E194" s="7" t="n"/>
      <c r="F194" s="7" t="n"/>
      <c r="G194" s="8">
        <f>IF(COUNTA(A194:F194)=0,"",IF(TRIM(A194&amp;"")="","Item required",IFERROR(IF(NOT(AND(COUNT(B194:C194,F194)=3,MIN(B194:C194)&gt;=0,F194&gt;0,COUNT(D194:E194)=COUNTA(D194:E194),MIN(D194:E194)&gt;=0)),"Use nonnegative numbers; container must be positive",IF(NOT(IF(AND(B194&gt;0,C194+N(D194)&gt;0),B194*(C194+N(D194))*(1+N(E194)/100)/F194&gt;0,TRUE)),"Card requirement below numeric range; rescale",IF(B194*(C194+N(D194))*(1+N(E194)/100)/F194&gt;9007199254740991,"Card count too large; rescale units","Ready"))),"Check inputs / numeric range")))</f>
        <v/>
      </c>
      <c r="H194" s="8">
        <f>IF(G194&lt;&gt;"Ready","",IFERROR(C194+N(D194),""))</f>
        <v/>
      </c>
      <c r="I194" s="8">
        <f>IF(G194&lt;&gt;"Ready","",IFERROR(B194*H194,""))</f>
        <v/>
      </c>
      <c r="J194" s="8">
        <f>IF(G194&lt;&gt;"Ready","",IFERROR(I194*(N(E194)/100),""))</f>
        <v/>
      </c>
      <c r="K194" s="8">
        <f>IF(G194&lt;&gt;"Ready","",IFERROR(I194*(1+N(E194)/100)/F194,""))</f>
        <v/>
      </c>
      <c r="L194" s="8">
        <f>IF(G194&lt;&gt;"Ready","",IFERROR(IF(ABS(K194-ROUND(K194,0))&lt;=MIN(8.881784197001252E-16*K194,1E-9),ROUND(K194,0),ROUNDUP(K194,0)),""))</f>
        <v/>
      </c>
      <c r="M194" s="8">
        <f>IF(G194&lt;&gt;"Ready","",IFERROR(L194*F194,""))</f>
        <v/>
      </c>
      <c r="N194" s="8">
        <f>IF(G194&lt;&gt;"Ready","",IFERROR(M194,""))</f>
        <v/>
      </c>
      <c r="O194" s="8">
        <f>IF(G194&lt;&gt;"Ready","",IFERROR(M194/2,""))</f>
        <v/>
      </c>
    </row>
    <row r="195">
      <c r="A195" s="6" t="n"/>
      <c r="B195" s="7" t="n"/>
      <c r="C195" s="7" t="n"/>
      <c r="D195" s="7" t="n"/>
      <c r="E195" s="7" t="n"/>
      <c r="F195" s="7" t="n"/>
      <c r="G195" s="8">
        <f>IF(COUNTA(A195:F195)=0,"",IF(TRIM(A195&amp;"")="","Item required",IFERROR(IF(NOT(AND(COUNT(B195:C195,F195)=3,MIN(B195:C195)&gt;=0,F195&gt;0,COUNT(D195:E195)=COUNTA(D195:E195),MIN(D195:E195)&gt;=0)),"Use nonnegative numbers; container must be positive",IF(NOT(IF(AND(B195&gt;0,C195+N(D195)&gt;0),B195*(C195+N(D195))*(1+N(E195)/100)/F195&gt;0,TRUE)),"Card requirement below numeric range; rescale",IF(B195*(C195+N(D195))*(1+N(E195)/100)/F195&gt;9007199254740991,"Card count too large; rescale units","Ready"))),"Check inputs / numeric range")))</f>
        <v/>
      </c>
      <c r="H195" s="8">
        <f>IF(G195&lt;&gt;"Ready","",IFERROR(C195+N(D195),""))</f>
        <v/>
      </c>
      <c r="I195" s="8">
        <f>IF(G195&lt;&gt;"Ready","",IFERROR(B195*H195,""))</f>
        <v/>
      </c>
      <c r="J195" s="8">
        <f>IF(G195&lt;&gt;"Ready","",IFERROR(I195*(N(E195)/100),""))</f>
        <v/>
      </c>
      <c r="K195" s="8">
        <f>IF(G195&lt;&gt;"Ready","",IFERROR(I195*(1+N(E195)/100)/F195,""))</f>
        <v/>
      </c>
      <c r="L195" s="8">
        <f>IF(G195&lt;&gt;"Ready","",IFERROR(IF(ABS(K195-ROUND(K195,0))&lt;=MIN(8.881784197001252E-16*K195,1E-9),ROUND(K195,0),ROUNDUP(K195,0)),""))</f>
        <v/>
      </c>
      <c r="M195" s="8">
        <f>IF(G195&lt;&gt;"Ready","",IFERROR(L195*F195,""))</f>
        <v/>
      </c>
      <c r="N195" s="8">
        <f>IF(G195&lt;&gt;"Ready","",IFERROR(M195,""))</f>
        <v/>
      </c>
      <c r="O195" s="8">
        <f>IF(G195&lt;&gt;"Ready","",IFERROR(M195/2,""))</f>
        <v/>
      </c>
    </row>
    <row r="196">
      <c r="A196" s="6" t="n"/>
      <c r="B196" s="7" t="n"/>
      <c r="C196" s="7" t="n"/>
      <c r="D196" s="7" t="n"/>
      <c r="E196" s="7" t="n"/>
      <c r="F196" s="7" t="n"/>
      <c r="G196" s="8">
        <f>IF(COUNTA(A196:F196)=0,"",IF(TRIM(A196&amp;"")="","Item required",IFERROR(IF(NOT(AND(COUNT(B196:C196,F196)=3,MIN(B196:C196)&gt;=0,F196&gt;0,COUNT(D196:E196)=COUNTA(D196:E196),MIN(D196:E196)&gt;=0)),"Use nonnegative numbers; container must be positive",IF(NOT(IF(AND(B196&gt;0,C196+N(D196)&gt;0),B196*(C196+N(D196))*(1+N(E196)/100)/F196&gt;0,TRUE)),"Card requirement below numeric range; rescale",IF(B196*(C196+N(D196))*(1+N(E196)/100)/F196&gt;9007199254740991,"Card count too large; rescale units","Ready"))),"Check inputs / numeric range")))</f>
        <v/>
      </c>
      <c r="H196" s="8">
        <f>IF(G196&lt;&gt;"Ready","",IFERROR(C196+N(D196),""))</f>
        <v/>
      </c>
      <c r="I196" s="8">
        <f>IF(G196&lt;&gt;"Ready","",IFERROR(B196*H196,""))</f>
        <v/>
      </c>
      <c r="J196" s="8">
        <f>IF(G196&lt;&gt;"Ready","",IFERROR(I196*(N(E196)/100),""))</f>
        <v/>
      </c>
      <c r="K196" s="8">
        <f>IF(G196&lt;&gt;"Ready","",IFERROR(I196*(1+N(E196)/100)/F196,""))</f>
        <v/>
      </c>
      <c r="L196" s="8">
        <f>IF(G196&lt;&gt;"Ready","",IFERROR(IF(ABS(K196-ROUND(K196,0))&lt;=MIN(8.881784197001252E-16*K196,1E-9),ROUND(K196,0),ROUNDUP(K196,0)),""))</f>
        <v/>
      </c>
      <c r="M196" s="8">
        <f>IF(G196&lt;&gt;"Ready","",IFERROR(L196*F196,""))</f>
        <v/>
      </c>
      <c r="N196" s="8">
        <f>IF(G196&lt;&gt;"Ready","",IFERROR(M196,""))</f>
        <v/>
      </c>
      <c r="O196" s="8">
        <f>IF(G196&lt;&gt;"Ready","",IFERROR(M196/2,""))</f>
        <v/>
      </c>
    </row>
    <row r="197">
      <c r="A197" s="6" t="n"/>
      <c r="B197" s="7" t="n"/>
      <c r="C197" s="7" t="n"/>
      <c r="D197" s="7" t="n"/>
      <c r="E197" s="7" t="n"/>
      <c r="F197" s="7" t="n"/>
      <c r="G197" s="8">
        <f>IF(COUNTA(A197:F197)=0,"",IF(TRIM(A197&amp;"")="","Item required",IFERROR(IF(NOT(AND(COUNT(B197:C197,F197)=3,MIN(B197:C197)&gt;=0,F197&gt;0,COUNT(D197:E197)=COUNTA(D197:E197),MIN(D197:E197)&gt;=0)),"Use nonnegative numbers; container must be positive",IF(NOT(IF(AND(B197&gt;0,C197+N(D197)&gt;0),B197*(C197+N(D197))*(1+N(E197)/100)/F197&gt;0,TRUE)),"Card requirement below numeric range; rescale",IF(B197*(C197+N(D197))*(1+N(E197)/100)/F197&gt;9007199254740991,"Card count too large; rescale units","Ready"))),"Check inputs / numeric range")))</f>
        <v/>
      </c>
      <c r="H197" s="8">
        <f>IF(G197&lt;&gt;"Ready","",IFERROR(C197+N(D197),""))</f>
        <v/>
      </c>
      <c r="I197" s="8">
        <f>IF(G197&lt;&gt;"Ready","",IFERROR(B197*H197,""))</f>
        <v/>
      </c>
      <c r="J197" s="8">
        <f>IF(G197&lt;&gt;"Ready","",IFERROR(I197*(N(E197)/100),""))</f>
        <v/>
      </c>
      <c r="K197" s="8">
        <f>IF(G197&lt;&gt;"Ready","",IFERROR(I197*(1+N(E197)/100)/F197,""))</f>
        <v/>
      </c>
      <c r="L197" s="8">
        <f>IF(G197&lt;&gt;"Ready","",IFERROR(IF(ABS(K197-ROUND(K197,0))&lt;=MIN(8.881784197001252E-16*K197,1E-9),ROUND(K197,0),ROUNDUP(K197,0)),""))</f>
        <v/>
      </c>
      <c r="M197" s="8">
        <f>IF(G197&lt;&gt;"Ready","",IFERROR(L197*F197,""))</f>
        <v/>
      </c>
      <c r="N197" s="8">
        <f>IF(G197&lt;&gt;"Ready","",IFERROR(M197,""))</f>
        <v/>
      </c>
      <c r="O197" s="8">
        <f>IF(G197&lt;&gt;"Ready","",IFERROR(M197/2,""))</f>
        <v/>
      </c>
    </row>
    <row r="198">
      <c r="A198" s="6" t="n"/>
      <c r="B198" s="7" t="n"/>
      <c r="C198" s="7" t="n"/>
      <c r="D198" s="7" t="n"/>
      <c r="E198" s="7" t="n"/>
      <c r="F198" s="7" t="n"/>
      <c r="G198" s="8">
        <f>IF(COUNTA(A198:F198)=0,"",IF(TRIM(A198&amp;"")="","Item required",IFERROR(IF(NOT(AND(COUNT(B198:C198,F198)=3,MIN(B198:C198)&gt;=0,F198&gt;0,COUNT(D198:E198)=COUNTA(D198:E198),MIN(D198:E198)&gt;=0)),"Use nonnegative numbers; container must be positive",IF(NOT(IF(AND(B198&gt;0,C198+N(D198)&gt;0),B198*(C198+N(D198))*(1+N(E198)/100)/F198&gt;0,TRUE)),"Card requirement below numeric range; rescale",IF(B198*(C198+N(D198))*(1+N(E198)/100)/F198&gt;9007199254740991,"Card count too large; rescale units","Ready"))),"Check inputs / numeric range")))</f>
        <v/>
      </c>
      <c r="H198" s="8">
        <f>IF(G198&lt;&gt;"Ready","",IFERROR(C198+N(D198),""))</f>
        <v/>
      </c>
      <c r="I198" s="8">
        <f>IF(G198&lt;&gt;"Ready","",IFERROR(B198*H198,""))</f>
        <v/>
      </c>
      <c r="J198" s="8">
        <f>IF(G198&lt;&gt;"Ready","",IFERROR(I198*(N(E198)/100),""))</f>
        <v/>
      </c>
      <c r="K198" s="8">
        <f>IF(G198&lt;&gt;"Ready","",IFERROR(I198*(1+N(E198)/100)/F198,""))</f>
        <v/>
      </c>
      <c r="L198" s="8">
        <f>IF(G198&lt;&gt;"Ready","",IFERROR(IF(ABS(K198-ROUND(K198,0))&lt;=MIN(8.881784197001252E-16*K198,1E-9),ROUND(K198,0),ROUNDUP(K198,0)),""))</f>
        <v/>
      </c>
      <c r="M198" s="8">
        <f>IF(G198&lt;&gt;"Ready","",IFERROR(L198*F198,""))</f>
        <v/>
      </c>
      <c r="N198" s="8">
        <f>IF(G198&lt;&gt;"Ready","",IFERROR(M198,""))</f>
        <v/>
      </c>
      <c r="O198" s="8">
        <f>IF(G198&lt;&gt;"Ready","",IFERROR(M198/2,""))</f>
        <v/>
      </c>
    </row>
    <row r="199">
      <c r="A199" s="6" t="n"/>
      <c r="B199" s="7" t="n"/>
      <c r="C199" s="7" t="n"/>
      <c r="D199" s="7" t="n"/>
      <c r="E199" s="7" t="n"/>
      <c r="F199" s="7" t="n"/>
      <c r="G199" s="8">
        <f>IF(COUNTA(A199:F199)=0,"",IF(TRIM(A199&amp;"")="","Item required",IFERROR(IF(NOT(AND(COUNT(B199:C199,F199)=3,MIN(B199:C199)&gt;=0,F199&gt;0,COUNT(D199:E199)=COUNTA(D199:E199),MIN(D199:E199)&gt;=0)),"Use nonnegative numbers; container must be positive",IF(NOT(IF(AND(B199&gt;0,C199+N(D199)&gt;0),B199*(C199+N(D199))*(1+N(E199)/100)/F199&gt;0,TRUE)),"Card requirement below numeric range; rescale",IF(B199*(C199+N(D199))*(1+N(E199)/100)/F199&gt;9007199254740991,"Card count too large; rescale units","Ready"))),"Check inputs / numeric range")))</f>
        <v/>
      </c>
      <c r="H199" s="8">
        <f>IF(G199&lt;&gt;"Ready","",IFERROR(C199+N(D199),""))</f>
        <v/>
      </c>
      <c r="I199" s="8">
        <f>IF(G199&lt;&gt;"Ready","",IFERROR(B199*H199,""))</f>
        <v/>
      </c>
      <c r="J199" s="8">
        <f>IF(G199&lt;&gt;"Ready","",IFERROR(I199*(N(E199)/100),""))</f>
        <v/>
      </c>
      <c r="K199" s="8">
        <f>IF(G199&lt;&gt;"Ready","",IFERROR(I199*(1+N(E199)/100)/F199,""))</f>
        <v/>
      </c>
      <c r="L199" s="8">
        <f>IF(G199&lt;&gt;"Ready","",IFERROR(IF(ABS(K199-ROUND(K199,0))&lt;=MIN(8.881784197001252E-16*K199,1E-9),ROUND(K199,0),ROUNDUP(K199,0)),""))</f>
        <v/>
      </c>
      <c r="M199" s="8">
        <f>IF(G199&lt;&gt;"Ready","",IFERROR(L199*F199,""))</f>
        <v/>
      </c>
      <c r="N199" s="8">
        <f>IF(G199&lt;&gt;"Ready","",IFERROR(M199,""))</f>
        <v/>
      </c>
      <c r="O199" s="8">
        <f>IF(G199&lt;&gt;"Ready","",IFERROR(M199/2,""))</f>
        <v/>
      </c>
    </row>
    <row r="200">
      <c r="A200" s="6" t="n"/>
      <c r="B200" s="7" t="n"/>
      <c r="C200" s="7" t="n"/>
      <c r="D200" s="7" t="n"/>
      <c r="E200" s="7" t="n"/>
      <c r="F200" s="7" t="n"/>
      <c r="G200" s="8">
        <f>IF(COUNTA(A200:F200)=0,"",IF(TRIM(A200&amp;"")="","Item required",IFERROR(IF(NOT(AND(COUNT(B200:C200,F200)=3,MIN(B200:C200)&gt;=0,F200&gt;0,COUNT(D200:E200)=COUNTA(D200:E200),MIN(D200:E200)&gt;=0)),"Use nonnegative numbers; container must be positive",IF(NOT(IF(AND(B200&gt;0,C200+N(D200)&gt;0),B200*(C200+N(D200))*(1+N(E200)/100)/F200&gt;0,TRUE)),"Card requirement below numeric range; rescale",IF(B200*(C200+N(D200))*(1+N(E200)/100)/F200&gt;9007199254740991,"Card count too large; rescale units","Ready"))),"Check inputs / numeric range")))</f>
        <v/>
      </c>
      <c r="H200" s="8">
        <f>IF(G200&lt;&gt;"Ready","",IFERROR(C200+N(D200),""))</f>
        <v/>
      </c>
      <c r="I200" s="8">
        <f>IF(G200&lt;&gt;"Ready","",IFERROR(B200*H200,""))</f>
        <v/>
      </c>
      <c r="J200" s="8">
        <f>IF(G200&lt;&gt;"Ready","",IFERROR(I200*(N(E200)/100),""))</f>
        <v/>
      </c>
      <c r="K200" s="8">
        <f>IF(G200&lt;&gt;"Ready","",IFERROR(I200*(1+N(E200)/100)/F200,""))</f>
        <v/>
      </c>
      <c r="L200" s="8">
        <f>IF(G200&lt;&gt;"Ready","",IFERROR(IF(ABS(K200-ROUND(K200,0))&lt;=MIN(8.881784197001252E-16*K200,1E-9),ROUND(K200,0),ROUNDUP(K200,0)),""))</f>
        <v/>
      </c>
      <c r="M200" s="8">
        <f>IF(G200&lt;&gt;"Ready","",IFERROR(L200*F200,""))</f>
        <v/>
      </c>
      <c r="N200" s="8">
        <f>IF(G200&lt;&gt;"Ready","",IFERROR(M200,""))</f>
        <v/>
      </c>
      <c r="O200" s="8">
        <f>IF(G200&lt;&gt;"Ready","",IFERROR(M200/2,""))</f>
        <v/>
      </c>
    </row>
    <row r="201">
      <c r="A201" s="6" t="n"/>
      <c r="B201" s="7" t="n"/>
      <c r="C201" s="7" t="n"/>
      <c r="D201" s="7" t="n"/>
      <c r="E201" s="7" t="n"/>
      <c r="F201" s="7" t="n"/>
      <c r="G201" s="8">
        <f>IF(COUNTA(A201:F201)=0,"",IF(TRIM(A201&amp;"")="","Item required",IFERROR(IF(NOT(AND(COUNT(B201:C201,F201)=3,MIN(B201:C201)&gt;=0,F201&gt;0,COUNT(D201:E201)=COUNTA(D201:E201),MIN(D201:E201)&gt;=0)),"Use nonnegative numbers; container must be positive",IF(NOT(IF(AND(B201&gt;0,C201+N(D201)&gt;0),B201*(C201+N(D201))*(1+N(E201)/100)/F201&gt;0,TRUE)),"Card requirement below numeric range; rescale",IF(B201*(C201+N(D201))*(1+N(E201)/100)/F201&gt;9007199254740991,"Card count too large; rescale units","Ready"))),"Check inputs / numeric range")))</f>
        <v/>
      </c>
      <c r="H201" s="8">
        <f>IF(G201&lt;&gt;"Ready","",IFERROR(C201+N(D201),""))</f>
        <v/>
      </c>
      <c r="I201" s="8">
        <f>IF(G201&lt;&gt;"Ready","",IFERROR(B201*H201,""))</f>
        <v/>
      </c>
      <c r="J201" s="8">
        <f>IF(G201&lt;&gt;"Ready","",IFERROR(I201*(N(E201)/100),""))</f>
        <v/>
      </c>
      <c r="K201" s="8">
        <f>IF(G201&lt;&gt;"Ready","",IFERROR(I201*(1+N(E201)/100)/F201,""))</f>
        <v/>
      </c>
      <c r="L201" s="8">
        <f>IF(G201&lt;&gt;"Ready","",IFERROR(IF(ABS(K201-ROUND(K201,0))&lt;=MIN(8.881784197001252E-16*K201,1E-9),ROUND(K201,0),ROUNDUP(K201,0)),""))</f>
        <v/>
      </c>
      <c r="M201" s="8">
        <f>IF(G201&lt;&gt;"Ready","",IFERROR(L201*F201,""))</f>
        <v/>
      </c>
      <c r="N201" s="8">
        <f>IF(G201&lt;&gt;"Ready","",IFERROR(M201,""))</f>
        <v/>
      </c>
      <c r="O201" s="8">
        <f>IF(G201&lt;&gt;"Ready","",IFERROR(M201/2,""))</f>
        <v/>
      </c>
    </row>
    <row r="202">
      <c r="A202" s="6" t="n"/>
      <c r="B202" s="7" t="n"/>
      <c r="C202" s="7" t="n"/>
      <c r="D202" s="7" t="n"/>
      <c r="E202" s="7" t="n"/>
      <c r="F202" s="7" t="n"/>
      <c r="G202" s="8">
        <f>IF(COUNTA(A202:F202)=0,"",IF(TRIM(A202&amp;"")="","Item required",IFERROR(IF(NOT(AND(COUNT(B202:C202,F202)=3,MIN(B202:C202)&gt;=0,F202&gt;0,COUNT(D202:E202)=COUNTA(D202:E202),MIN(D202:E202)&gt;=0)),"Use nonnegative numbers; container must be positive",IF(NOT(IF(AND(B202&gt;0,C202+N(D202)&gt;0),B202*(C202+N(D202))*(1+N(E202)/100)/F202&gt;0,TRUE)),"Card requirement below numeric range; rescale",IF(B202*(C202+N(D202))*(1+N(E202)/100)/F202&gt;9007199254740991,"Card count too large; rescale units","Ready"))),"Check inputs / numeric range")))</f>
        <v/>
      </c>
      <c r="H202" s="8">
        <f>IF(G202&lt;&gt;"Ready","",IFERROR(C202+N(D202),""))</f>
        <v/>
      </c>
      <c r="I202" s="8">
        <f>IF(G202&lt;&gt;"Ready","",IFERROR(B202*H202,""))</f>
        <v/>
      </c>
      <c r="J202" s="8">
        <f>IF(G202&lt;&gt;"Ready","",IFERROR(I202*(N(E202)/100),""))</f>
        <v/>
      </c>
      <c r="K202" s="8">
        <f>IF(G202&lt;&gt;"Ready","",IFERROR(I202*(1+N(E202)/100)/F202,""))</f>
        <v/>
      </c>
      <c r="L202" s="8">
        <f>IF(G202&lt;&gt;"Ready","",IFERROR(IF(ABS(K202-ROUND(K202,0))&lt;=MIN(8.881784197001252E-16*K202,1E-9),ROUND(K202,0),ROUNDUP(K202,0)),""))</f>
        <v/>
      </c>
      <c r="M202" s="8">
        <f>IF(G202&lt;&gt;"Ready","",IFERROR(L202*F202,""))</f>
        <v/>
      </c>
      <c r="N202" s="8">
        <f>IF(G202&lt;&gt;"Ready","",IFERROR(M202,""))</f>
        <v/>
      </c>
      <c r="O202" s="8">
        <f>IF(G202&lt;&gt;"Ready","",IFERROR(M202/2,""))</f>
        <v/>
      </c>
    </row>
    <row r="203">
      <c r="A203" s="6" t="n"/>
      <c r="B203" s="7" t="n"/>
      <c r="C203" s="7" t="n"/>
      <c r="D203" s="7" t="n"/>
      <c r="E203" s="7" t="n"/>
      <c r="F203" s="7" t="n"/>
      <c r="G203" s="8">
        <f>IF(COUNTA(A203:F203)=0,"",IF(TRIM(A203&amp;"")="","Item required",IFERROR(IF(NOT(AND(COUNT(B203:C203,F203)=3,MIN(B203:C203)&gt;=0,F203&gt;0,COUNT(D203:E203)=COUNTA(D203:E203),MIN(D203:E203)&gt;=0)),"Use nonnegative numbers; container must be positive",IF(NOT(IF(AND(B203&gt;0,C203+N(D203)&gt;0),B203*(C203+N(D203))*(1+N(E203)/100)/F203&gt;0,TRUE)),"Card requirement below numeric range; rescale",IF(B203*(C203+N(D203))*(1+N(E203)/100)/F203&gt;9007199254740991,"Card count too large; rescale units","Ready"))),"Check inputs / numeric range")))</f>
        <v/>
      </c>
      <c r="H203" s="8">
        <f>IF(G203&lt;&gt;"Ready","",IFERROR(C203+N(D203),""))</f>
        <v/>
      </c>
      <c r="I203" s="8">
        <f>IF(G203&lt;&gt;"Ready","",IFERROR(B203*H203,""))</f>
        <v/>
      </c>
      <c r="J203" s="8">
        <f>IF(G203&lt;&gt;"Ready","",IFERROR(I203*(N(E203)/100),""))</f>
        <v/>
      </c>
      <c r="K203" s="8">
        <f>IF(G203&lt;&gt;"Ready","",IFERROR(I203*(1+N(E203)/100)/F203,""))</f>
        <v/>
      </c>
      <c r="L203" s="8">
        <f>IF(G203&lt;&gt;"Ready","",IFERROR(IF(ABS(K203-ROUND(K203,0))&lt;=MIN(8.881784197001252E-16*K203,1E-9),ROUND(K203,0),ROUNDUP(K203,0)),""))</f>
        <v/>
      </c>
      <c r="M203" s="8">
        <f>IF(G203&lt;&gt;"Ready","",IFERROR(L203*F203,""))</f>
        <v/>
      </c>
      <c r="N203" s="8">
        <f>IF(G203&lt;&gt;"Ready","",IFERROR(M203,""))</f>
        <v/>
      </c>
      <c r="O203" s="8">
        <f>IF(G203&lt;&gt;"Ready","",IFERROR(M203/2,""))</f>
        <v/>
      </c>
    </row>
    <row r="204">
      <c r="A204" s="6" t="n"/>
      <c r="B204" s="7" t="n"/>
      <c r="C204" s="7" t="n"/>
      <c r="D204" s="7" t="n"/>
      <c r="E204" s="7" t="n"/>
      <c r="F204" s="7" t="n"/>
      <c r="G204" s="8">
        <f>IF(COUNTA(A204:F204)=0,"",IF(TRIM(A204&amp;"")="","Item required",IFERROR(IF(NOT(AND(COUNT(B204:C204,F204)=3,MIN(B204:C204)&gt;=0,F204&gt;0,COUNT(D204:E204)=COUNTA(D204:E204),MIN(D204:E204)&gt;=0)),"Use nonnegative numbers; container must be positive",IF(NOT(IF(AND(B204&gt;0,C204+N(D204)&gt;0),B204*(C204+N(D204))*(1+N(E204)/100)/F204&gt;0,TRUE)),"Card requirement below numeric range; rescale",IF(B204*(C204+N(D204))*(1+N(E204)/100)/F204&gt;9007199254740991,"Card count too large; rescale units","Ready"))),"Check inputs / numeric range")))</f>
        <v/>
      </c>
      <c r="H204" s="8">
        <f>IF(G204&lt;&gt;"Ready","",IFERROR(C204+N(D204),""))</f>
        <v/>
      </c>
      <c r="I204" s="8">
        <f>IF(G204&lt;&gt;"Ready","",IFERROR(B204*H204,""))</f>
        <v/>
      </c>
      <c r="J204" s="8">
        <f>IF(G204&lt;&gt;"Ready","",IFERROR(I204*(N(E204)/100),""))</f>
        <v/>
      </c>
      <c r="K204" s="8">
        <f>IF(G204&lt;&gt;"Ready","",IFERROR(I204*(1+N(E204)/100)/F204,""))</f>
        <v/>
      </c>
      <c r="L204" s="8">
        <f>IF(G204&lt;&gt;"Ready","",IFERROR(IF(ABS(K204-ROUND(K204,0))&lt;=MIN(8.881784197001252E-16*K204,1E-9),ROUND(K204,0),ROUNDUP(K204,0)),""))</f>
        <v/>
      </c>
      <c r="M204" s="8">
        <f>IF(G204&lt;&gt;"Ready","",IFERROR(L204*F204,""))</f>
        <v/>
      </c>
      <c r="N204" s="8">
        <f>IF(G204&lt;&gt;"Ready","",IFERROR(M204,""))</f>
        <v/>
      </c>
      <c r="O204" s="8">
        <f>IF(G204&lt;&gt;"Ready","",IFERROR(M204/2,""))</f>
        <v/>
      </c>
    </row>
    <row r="205">
      <c r="A205" s="6" t="n"/>
      <c r="B205" s="7" t="n"/>
      <c r="C205" s="7" t="n"/>
      <c r="D205" s="7" t="n"/>
      <c r="E205" s="7" t="n"/>
      <c r="F205" s="7" t="n"/>
      <c r="G205" s="8">
        <f>IF(COUNTA(A205:F205)=0,"",IF(TRIM(A205&amp;"")="","Item required",IFERROR(IF(NOT(AND(COUNT(B205:C205,F205)=3,MIN(B205:C205)&gt;=0,F205&gt;0,COUNT(D205:E205)=COUNTA(D205:E205),MIN(D205:E205)&gt;=0)),"Use nonnegative numbers; container must be positive",IF(NOT(IF(AND(B205&gt;0,C205+N(D205)&gt;0),B205*(C205+N(D205))*(1+N(E205)/100)/F205&gt;0,TRUE)),"Card requirement below numeric range; rescale",IF(B205*(C205+N(D205))*(1+N(E205)/100)/F205&gt;9007199254740991,"Card count too large; rescale units","Ready"))),"Check inputs / numeric range")))</f>
        <v/>
      </c>
      <c r="H205" s="8">
        <f>IF(G205&lt;&gt;"Ready","",IFERROR(C205+N(D205),""))</f>
        <v/>
      </c>
      <c r="I205" s="8">
        <f>IF(G205&lt;&gt;"Ready","",IFERROR(B205*H205,""))</f>
        <v/>
      </c>
      <c r="J205" s="8">
        <f>IF(G205&lt;&gt;"Ready","",IFERROR(I205*(N(E205)/100),""))</f>
        <v/>
      </c>
      <c r="K205" s="8">
        <f>IF(G205&lt;&gt;"Ready","",IFERROR(I205*(1+N(E205)/100)/F205,""))</f>
        <v/>
      </c>
      <c r="L205" s="8">
        <f>IF(G205&lt;&gt;"Ready","",IFERROR(IF(ABS(K205-ROUND(K205,0))&lt;=MIN(8.881784197001252E-16*K205,1E-9),ROUND(K205,0),ROUNDUP(K205,0)),""))</f>
        <v/>
      </c>
      <c r="M205" s="8">
        <f>IF(G205&lt;&gt;"Ready","",IFERROR(L205*F205,""))</f>
        <v/>
      </c>
      <c r="N205" s="8">
        <f>IF(G205&lt;&gt;"Ready","",IFERROR(M205,""))</f>
        <v/>
      </c>
      <c r="O205" s="8">
        <f>IF(G205&lt;&gt;"Ready","",IFERROR(M205/2,""))</f>
        <v/>
      </c>
    </row>
    <row r="206">
      <c r="A206" s="6" t="n"/>
      <c r="B206" s="7" t="n"/>
      <c r="C206" s="7" t="n"/>
      <c r="D206" s="7" t="n"/>
      <c r="E206" s="7" t="n"/>
      <c r="F206" s="7" t="n"/>
      <c r="G206" s="8">
        <f>IF(COUNTA(A206:F206)=0,"",IF(TRIM(A206&amp;"")="","Item required",IFERROR(IF(NOT(AND(COUNT(B206:C206,F206)=3,MIN(B206:C206)&gt;=0,F206&gt;0,COUNT(D206:E206)=COUNTA(D206:E206),MIN(D206:E206)&gt;=0)),"Use nonnegative numbers; container must be positive",IF(NOT(IF(AND(B206&gt;0,C206+N(D206)&gt;0),B206*(C206+N(D206))*(1+N(E206)/100)/F206&gt;0,TRUE)),"Card requirement below numeric range; rescale",IF(B206*(C206+N(D206))*(1+N(E206)/100)/F206&gt;9007199254740991,"Card count too large; rescale units","Ready"))),"Check inputs / numeric range")))</f>
        <v/>
      </c>
      <c r="H206" s="8">
        <f>IF(G206&lt;&gt;"Ready","",IFERROR(C206+N(D206),""))</f>
        <v/>
      </c>
      <c r="I206" s="8">
        <f>IF(G206&lt;&gt;"Ready","",IFERROR(B206*H206,""))</f>
        <v/>
      </c>
      <c r="J206" s="8">
        <f>IF(G206&lt;&gt;"Ready","",IFERROR(I206*(N(E206)/100),""))</f>
        <v/>
      </c>
      <c r="K206" s="8">
        <f>IF(G206&lt;&gt;"Ready","",IFERROR(I206*(1+N(E206)/100)/F206,""))</f>
        <v/>
      </c>
      <c r="L206" s="8">
        <f>IF(G206&lt;&gt;"Ready","",IFERROR(IF(ABS(K206-ROUND(K206,0))&lt;=MIN(8.881784197001252E-16*K206,1E-9),ROUND(K206,0),ROUNDUP(K206,0)),""))</f>
        <v/>
      </c>
      <c r="M206" s="8">
        <f>IF(G206&lt;&gt;"Ready","",IFERROR(L206*F206,""))</f>
        <v/>
      </c>
      <c r="N206" s="8">
        <f>IF(G206&lt;&gt;"Ready","",IFERROR(M206,""))</f>
        <v/>
      </c>
      <c r="O206" s="8">
        <f>IF(G206&lt;&gt;"Ready","",IFERROR(M206/2,""))</f>
        <v/>
      </c>
    </row>
    <row r="207">
      <c r="A207" s="6" t="n"/>
      <c r="B207" s="7" t="n"/>
      <c r="C207" s="7" t="n"/>
      <c r="D207" s="7" t="n"/>
      <c r="E207" s="7" t="n"/>
      <c r="F207" s="7" t="n"/>
      <c r="G207" s="8">
        <f>IF(COUNTA(A207:F207)=0,"",IF(TRIM(A207&amp;"")="","Item required",IFERROR(IF(NOT(AND(COUNT(B207:C207,F207)=3,MIN(B207:C207)&gt;=0,F207&gt;0,COUNT(D207:E207)=COUNTA(D207:E207),MIN(D207:E207)&gt;=0)),"Use nonnegative numbers; container must be positive",IF(NOT(IF(AND(B207&gt;0,C207+N(D207)&gt;0),B207*(C207+N(D207))*(1+N(E207)/100)/F207&gt;0,TRUE)),"Card requirement below numeric range; rescale",IF(B207*(C207+N(D207))*(1+N(E207)/100)/F207&gt;9007199254740991,"Card count too large; rescale units","Ready"))),"Check inputs / numeric range")))</f>
        <v/>
      </c>
      <c r="H207" s="8">
        <f>IF(G207&lt;&gt;"Ready","",IFERROR(C207+N(D207),""))</f>
        <v/>
      </c>
      <c r="I207" s="8">
        <f>IF(G207&lt;&gt;"Ready","",IFERROR(B207*H207,""))</f>
        <v/>
      </c>
      <c r="J207" s="8">
        <f>IF(G207&lt;&gt;"Ready","",IFERROR(I207*(N(E207)/100),""))</f>
        <v/>
      </c>
      <c r="K207" s="8">
        <f>IF(G207&lt;&gt;"Ready","",IFERROR(I207*(1+N(E207)/100)/F207,""))</f>
        <v/>
      </c>
      <c r="L207" s="8">
        <f>IF(G207&lt;&gt;"Ready","",IFERROR(IF(ABS(K207-ROUND(K207,0))&lt;=MIN(8.881784197001252E-16*K207,1E-9),ROUND(K207,0),ROUNDUP(K207,0)),""))</f>
        <v/>
      </c>
      <c r="M207" s="8">
        <f>IF(G207&lt;&gt;"Ready","",IFERROR(L207*F207,""))</f>
        <v/>
      </c>
      <c r="N207" s="8">
        <f>IF(G207&lt;&gt;"Ready","",IFERROR(M207,""))</f>
        <v/>
      </c>
      <c r="O207" s="8">
        <f>IF(G207&lt;&gt;"Ready","",IFERROR(M207/2,""))</f>
        <v/>
      </c>
    </row>
    <row r="208">
      <c r="A208" s="6" t="n"/>
      <c r="B208" s="7" t="n"/>
      <c r="C208" s="7" t="n"/>
      <c r="D208" s="7" t="n"/>
      <c r="E208" s="7" t="n"/>
      <c r="F208" s="7" t="n"/>
      <c r="G208" s="8">
        <f>IF(COUNTA(A208:F208)=0,"",IF(TRIM(A208&amp;"")="","Item required",IFERROR(IF(NOT(AND(COUNT(B208:C208,F208)=3,MIN(B208:C208)&gt;=0,F208&gt;0,COUNT(D208:E208)=COUNTA(D208:E208),MIN(D208:E208)&gt;=0)),"Use nonnegative numbers; container must be positive",IF(NOT(IF(AND(B208&gt;0,C208+N(D208)&gt;0),B208*(C208+N(D208))*(1+N(E208)/100)/F208&gt;0,TRUE)),"Card requirement below numeric range; rescale",IF(B208*(C208+N(D208))*(1+N(E208)/100)/F208&gt;9007199254740991,"Card count too large; rescale units","Ready"))),"Check inputs / numeric range")))</f>
        <v/>
      </c>
      <c r="H208" s="8">
        <f>IF(G208&lt;&gt;"Ready","",IFERROR(C208+N(D208),""))</f>
        <v/>
      </c>
      <c r="I208" s="8">
        <f>IF(G208&lt;&gt;"Ready","",IFERROR(B208*H208,""))</f>
        <v/>
      </c>
      <c r="J208" s="8">
        <f>IF(G208&lt;&gt;"Ready","",IFERROR(I208*(N(E208)/100),""))</f>
        <v/>
      </c>
      <c r="K208" s="8">
        <f>IF(G208&lt;&gt;"Ready","",IFERROR(I208*(1+N(E208)/100)/F208,""))</f>
        <v/>
      </c>
      <c r="L208" s="8">
        <f>IF(G208&lt;&gt;"Ready","",IFERROR(IF(ABS(K208-ROUND(K208,0))&lt;=MIN(8.881784197001252E-16*K208,1E-9),ROUND(K208,0),ROUNDUP(K208,0)),""))</f>
        <v/>
      </c>
      <c r="M208" s="8">
        <f>IF(G208&lt;&gt;"Ready","",IFERROR(L208*F208,""))</f>
        <v/>
      </c>
      <c r="N208" s="8">
        <f>IF(G208&lt;&gt;"Ready","",IFERROR(M208,""))</f>
        <v/>
      </c>
      <c r="O208" s="8">
        <f>IF(G208&lt;&gt;"Ready","",IFERROR(M208/2,""))</f>
        <v/>
      </c>
    </row>
    <row r="209">
      <c r="A209" s="6" t="n"/>
      <c r="B209" s="7" t="n"/>
      <c r="C209" s="7" t="n"/>
      <c r="D209" s="7" t="n"/>
      <c r="E209" s="7" t="n"/>
      <c r="F209" s="7" t="n"/>
      <c r="G209" s="8">
        <f>IF(COUNTA(A209:F209)=0,"",IF(TRIM(A209&amp;"")="","Item required",IFERROR(IF(NOT(AND(COUNT(B209:C209,F209)=3,MIN(B209:C209)&gt;=0,F209&gt;0,COUNT(D209:E209)=COUNTA(D209:E209),MIN(D209:E209)&gt;=0)),"Use nonnegative numbers; container must be positive",IF(NOT(IF(AND(B209&gt;0,C209+N(D209)&gt;0),B209*(C209+N(D209))*(1+N(E209)/100)/F209&gt;0,TRUE)),"Card requirement below numeric range; rescale",IF(B209*(C209+N(D209))*(1+N(E209)/100)/F209&gt;9007199254740991,"Card count too large; rescale units","Ready"))),"Check inputs / numeric range")))</f>
        <v/>
      </c>
      <c r="H209" s="8">
        <f>IF(G209&lt;&gt;"Ready","",IFERROR(C209+N(D209),""))</f>
        <v/>
      </c>
      <c r="I209" s="8">
        <f>IF(G209&lt;&gt;"Ready","",IFERROR(B209*H209,""))</f>
        <v/>
      </c>
      <c r="J209" s="8">
        <f>IF(G209&lt;&gt;"Ready","",IFERROR(I209*(N(E209)/100),""))</f>
        <v/>
      </c>
      <c r="K209" s="8">
        <f>IF(G209&lt;&gt;"Ready","",IFERROR(I209*(1+N(E209)/100)/F209,""))</f>
        <v/>
      </c>
      <c r="L209" s="8">
        <f>IF(G209&lt;&gt;"Ready","",IFERROR(IF(ABS(K209-ROUND(K209,0))&lt;=MIN(8.881784197001252E-16*K209,1E-9),ROUND(K209,0),ROUNDUP(K209,0)),""))</f>
        <v/>
      </c>
      <c r="M209" s="8">
        <f>IF(G209&lt;&gt;"Ready","",IFERROR(L209*F209,""))</f>
        <v/>
      </c>
      <c r="N209" s="8">
        <f>IF(G209&lt;&gt;"Ready","",IFERROR(M209,""))</f>
        <v/>
      </c>
      <c r="O209" s="8">
        <f>IF(G209&lt;&gt;"Ready","",IFERROR(M209/2,""))</f>
        <v/>
      </c>
    </row>
    <row r="210">
      <c r="A210" s="6" t="n"/>
      <c r="B210" s="7" t="n"/>
      <c r="C210" s="7" t="n"/>
      <c r="D210" s="7" t="n"/>
      <c r="E210" s="7" t="n"/>
      <c r="F210" s="7" t="n"/>
      <c r="G210" s="8">
        <f>IF(COUNTA(A210:F210)=0,"",IF(TRIM(A210&amp;"")="","Item required",IFERROR(IF(NOT(AND(COUNT(B210:C210,F210)=3,MIN(B210:C210)&gt;=0,F210&gt;0,COUNT(D210:E210)=COUNTA(D210:E210),MIN(D210:E210)&gt;=0)),"Use nonnegative numbers; container must be positive",IF(NOT(IF(AND(B210&gt;0,C210+N(D210)&gt;0),B210*(C210+N(D210))*(1+N(E210)/100)/F210&gt;0,TRUE)),"Card requirement below numeric range; rescale",IF(B210*(C210+N(D210))*(1+N(E210)/100)/F210&gt;9007199254740991,"Card count too large; rescale units","Ready"))),"Check inputs / numeric range")))</f>
        <v/>
      </c>
      <c r="H210" s="8">
        <f>IF(G210&lt;&gt;"Ready","",IFERROR(C210+N(D210),""))</f>
        <v/>
      </c>
      <c r="I210" s="8">
        <f>IF(G210&lt;&gt;"Ready","",IFERROR(B210*H210,""))</f>
        <v/>
      </c>
      <c r="J210" s="8">
        <f>IF(G210&lt;&gt;"Ready","",IFERROR(I210*(N(E210)/100),""))</f>
        <v/>
      </c>
      <c r="K210" s="8">
        <f>IF(G210&lt;&gt;"Ready","",IFERROR(I210*(1+N(E210)/100)/F210,""))</f>
        <v/>
      </c>
      <c r="L210" s="8">
        <f>IF(G210&lt;&gt;"Ready","",IFERROR(IF(ABS(K210-ROUND(K210,0))&lt;=MIN(8.881784197001252E-16*K210,1E-9),ROUND(K210,0),ROUNDUP(K210,0)),""))</f>
        <v/>
      </c>
      <c r="M210" s="8">
        <f>IF(G210&lt;&gt;"Ready","",IFERROR(L210*F210,""))</f>
        <v/>
      </c>
      <c r="N210" s="8">
        <f>IF(G210&lt;&gt;"Ready","",IFERROR(M210,""))</f>
        <v/>
      </c>
      <c r="O210" s="8">
        <f>IF(G210&lt;&gt;"Ready","",IFERROR(M210/2,""))</f>
        <v/>
      </c>
    </row>
    <row r="211">
      <c r="A211" s="6" t="n"/>
      <c r="B211" s="7" t="n"/>
      <c r="C211" s="7" t="n"/>
      <c r="D211" s="7" t="n"/>
      <c r="E211" s="7" t="n"/>
      <c r="F211" s="7" t="n"/>
      <c r="G211" s="8">
        <f>IF(COUNTA(A211:F211)=0,"",IF(TRIM(A211&amp;"")="","Item required",IFERROR(IF(NOT(AND(COUNT(B211:C211,F211)=3,MIN(B211:C211)&gt;=0,F211&gt;0,COUNT(D211:E211)=COUNTA(D211:E211),MIN(D211:E211)&gt;=0)),"Use nonnegative numbers; container must be positive",IF(NOT(IF(AND(B211&gt;0,C211+N(D211)&gt;0),B211*(C211+N(D211))*(1+N(E211)/100)/F211&gt;0,TRUE)),"Card requirement below numeric range; rescale",IF(B211*(C211+N(D211))*(1+N(E211)/100)/F211&gt;9007199254740991,"Card count too large; rescale units","Ready"))),"Check inputs / numeric range")))</f>
        <v/>
      </c>
      <c r="H211" s="8">
        <f>IF(G211&lt;&gt;"Ready","",IFERROR(C211+N(D211),""))</f>
        <v/>
      </c>
      <c r="I211" s="8">
        <f>IF(G211&lt;&gt;"Ready","",IFERROR(B211*H211,""))</f>
        <v/>
      </c>
      <c r="J211" s="8">
        <f>IF(G211&lt;&gt;"Ready","",IFERROR(I211*(N(E211)/100),""))</f>
        <v/>
      </c>
      <c r="K211" s="8">
        <f>IF(G211&lt;&gt;"Ready","",IFERROR(I211*(1+N(E211)/100)/F211,""))</f>
        <v/>
      </c>
      <c r="L211" s="8">
        <f>IF(G211&lt;&gt;"Ready","",IFERROR(IF(ABS(K211-ROUND(K211,0))&lt;=MIN(8.881784197001252E-16*K211,1E-9),ROUND(K211,0),ROUNDUP(K211,0)),""))</f>
        <v/>
      </c>
      <c r="M211" s="8">
        <f>IF(G211&lt;&gt;"Ready","",IFERROR(L211*F211,""))</f>
        <v/>
      </c>
      <c r="N211" s="8">
        <f>IF(G211&lt;&gt;"Ready","",IFERROR(M211,""))</f>
        <v/>
      </c>
      <c r="O211" s="8">
        <f>IF(G211&lt;&gt;"Ready","",IFERROR(M211/2,""))</f>
        <v/>
      </c>
    </row>
    <row r="212">
      <c r="A212" s="6" t="n"/>
      <c r="B212" s="7" t="n"/>
      <c r="C212" s="7" t="n"/>
      <c r="D212" s="7" t="n"/>
      <c r="E212" s="7" t="n"/>
      <c r="F212" s="7" t="n"/>
      <c r="G212" s="8">
        <f>IF(COUNTA(A212:F212)=0,"",IF(TRIM(A212&amp;"")="","Item required",IFERROR(IF(NOT(AND(COUNT(B212:C212,F212)=3,MIN(B212:C212)&gt;=0,F212&gt;0,COUNT(D212:E212)=COUNTA(D212:E212),MIN(D212:E212)&gt;=0)),"Use nonnegative numbers; container must be positive",IF(NOT(IF(AND(B212&gt;0,C212+N(D212)&gt;0),B212*(C212+N(D212))*(1+N(E212)/100)/F212&gt;0,TRUE)),"Card requirement below numeric range; rescale",IF(B212*(C212+N(D212))*(1+N(E212)/100)/F212&gt;9007199254740991,"Card count too large; rescale units","Ready"))),"Check inputs / numeric range")))</f>
        <v/>
      </c>
      <c r="H212" s="8">
        <f>IF(G212&lt;&gt;"Ready","",IFERROR(C212+N(D212),""))</f>
        <v/>
      </c>
      <c r="I212" s="8">
        <f>IF(G212&lt;&gt;"Ready","",IFERROR(B212*H212,""))</f>
        <v/>
      </c>
      <c r="J212" s="8">
        <f>IF(G212&lt;&gt;"Ready","",IFERROR(I212*(N(E212)/100),""))</f>
        <v/>
      </c>
      <c r="K212" s="8">
        <f>IF(G212&lt;&gt;"Ready","",IFERROR(I212*(1+N(E212)/100)/F212,""))</f>
        <v/>
      </c>
      <c r="L212" s="8">
        <f>IF(G212&lt;&gt;"Ready","",IFERROR(IF(ABS(K212-ROUND(K212,0))&lt;=MIN(8.881784197001252E-16*K212,1E-9),ROUND(K212,0),ROUNDUP(K212,0)),""))</f>
        <v/>
      </c>
      <c r="M212" s="8">
        <f>IF(G212&lt;&gt;"Ready","",IFERROR(L212*F212,""))</f>
        <v/>
      </c>
      <c r="N212" s="8">
        <f>IF(G212&lt;&gt;"Ready","",IFERROR(M212,""))</f>
        <v/>
      </c>
      <c r="O212" s="8">
        <f>IF(G212&lt;&gt;"Ready","",IFERROR(M212/2,""))</f>
        <v/>
      </c>
    </row>
    <row r="213">
      <c r="A213" s="6" t="n"/>
      <c r="B213" s="7" t="n"/>
      <c r="C213" s="7" t="n"/>
      <c r="D213" s="7" t="n"/>
      <c r="E213" s="7" t="n"/>
      <c r="F213" s="7" t="n"/>
      <c r="G213" s="8">
        <f>IF(COUNTA(A213:F213)=0,"",IF(TRIM(A213&amp;"")="","Item required",IFERROR(IF(NOT(AND(COUNT(B213:C213,F213)=3,MIN(B213:C213)&gt;=0,F213&gt;0,COUNT(D213:E213)=COUNTA(D213:E213),MIN(D213:E213)&gt;=0)),"Use nonnegative numbers; container must be positive",IF(NOT(IF(AND(B213&gt;0,C213+N(D213)&gt;0),B213*(C213+N(D213))*(1+N(E213)/100)/F213&gt;0,TRUE)),"Card requirement below numeric range; rescale",IF(B213*(C213+N(D213))*(1+N(E213)/100)/F213&gt;9007199254740991,"Card count too large; rescale units","Ready"))),"Check inputs / numeric range")))</f>
        <v/>
      </c>
      <c r="H213" s="8">
        <f>IF(G213&lt;&gt;"Ready","",IFERROR(C213+N(D213),""))</f>
        <v/>
      </c>
      <c r="I213" s="8">
        <f>IF(G213&lt;&gt;"Ready","",IFERROR(B213*H213,""))</f>
        <v/>
      </c>
      <c r="J213" s="8">
        <f>IF(G213&lt;&gt;"Ready","",IFERROR(I213*(N(E213)/100),""))</f>
        <v/>
      </c>
      <c r="K213" s="8">
        <f>IF(G213&lt;&gt;"Ready","",IFERROR(I213*(1+N(E213)/100)/F213,""))</f>
        <v/>
      </c>
      <c r="L213" s="8">
        <f>IF(G213&lt;&gt;"Ready","",IFERROR(IF(ABS(K213-ROUND(K213,0))&lt;=MIN(8.881784197001252E-16*K213,1E-9),ROUND(K213,0),ROUNDUP(K213,0)),""))</f>
        <v/>
      </c>
      <c r="M213" s="8">
        <f>IF(G213&lt;&gt;"Ready","",IFERROR(L213*F213,""))</f>
        <v/>
      </c>
      <c r="N213" s="8">
        <f>IF(G213&lt;&gt;"Ready","",IFERROR(M213,""))</f>
        <v/>
      </c>
      <c r="O213" s="8">
        <f>IF(G213&lt;&gt;"Ready","",IFERROR(M213/2,""))</f>
        <v/>
      </c>
    </row>
    <row r="214">
      <c r="A214" s="6" t="n"/>
      <c r="B214" s="7" t="n"/>
      <c r="C214" s="7" t="n"/>
      <c r="D214" s="7" t="n"/>
      <c r="E214" s="7" t="n"/>
      <c r="F214" s="7" t="n"/>
      <c r="G214" s="8">
        <f>IF(COUNTA(A214:F214)=0,"",IF(TRIM(A214&amp;"")="","Item required",IFERROR(IF(NOT(AND(COUNT(B214:C214,F214)=3,MIN(B214:C214)&gt;=0,F214&gt;0,COUNT(D214:E214)=COUNTA(D214:E214),MIN(D214:E214)&gt;=0)),"Use nonnegative numbers; container must be positive",IF(NOT(IF(AND(B214&gt;0,C214+N(D214)&gt;0),B214*(C214+N(D214))*(1+N(E214)/100)/F214&gt;0,TRUE)),"Card requirement below numeric range; rescale",IF(B214*(C214+N(D214))*(1+N(E214)/100)/F214&gt;9007199254740991,"Card count too large; rescale units","Ready"))),"Check inputs / numeric range")))</f>
        <v/>
      </c>
      <c r="H214" s="8">
        <f>IF(G214&lt;&gt;"Ready","",IFERROR(C214+N(D214),""))</f>
        <v/>
      </c>
      <c r="I214" s="8">
        <f>IF(G214&lt;&gt;"Ready","",IFERROR(B214*H214,""))</f>
        <v/>
      </c>
      <c r="J214" s="8">
        <f>IF(G214&lt;&gt;"Ready","",IFERROR(I214*(N(E214)/100),""))</f>
        <v/>
      </c>
      <c r="K214" s="8">
        <f>IF(G214&lt;&gt;"Ready","",IFERROR(I214*(1+N(E214)/100)/F214,""))</f>
        <v/>
      </c>
      <c r="L214" s="8">
        <f>IF(G214&lt;&gt;"Ready","",IFERROR(IF(ABS(K214-ROUND(K214,0))&lt;=MIN(8.881784197001252E-16*K214,1E-9),ROUND(K214,0),ROUNDUP(K214,0)),""))</f>
        <v/>
      </c>
      <c r="M214" s="8">
        <f>IF(G214&lt;&gt;"Ready","",IFERROR(L214*F214,""))</f>
        <v/>
      </c>
      <c r="N214" s="8">
        <f>IF(G214&lt;&gt;"Ready","",IFERROR(M214,""))</f>
        <v/>
      </c>
      <c r="O214" s="8">
        <f>IF(G214&lt;&gt;"Ready","",IFERROR(M214/2,""))</f>
        <v/>
      </c>
    </row>
    <row r="215">
      <c r="A215" s="6" t="n"/>
      <c r="B215" s="7" t="n"/>
      <c r="C215" s="7" t="n"/>
      <c r="D215" s="7" t="n"/>
      <c r="E215" s="7" t="n"/>
      <c r="F215" s="7" t="n"/>
      <c r="G215" s="8">
        <f>IF(COUNTA(A215:F215)=0,"",IF(TRIM(A215&amp;"")="","Item required",IFERROR(IF(NOT(AND(COUNT(B215:C215,F215)=3,MIN(B215:C215)&gt;=0,F215&gt;0,COUNT(D215:E215)=COUNTA(D215:E215),MIN(D215:E215)&gt;=0)),"Use nonnegative numbers; container must be positive",IF(NOT(IF(AND(B215&gt;0,C215+N(D215)&gt;0),B215*(C215+N(D215))*(1+N(E215)/100)/F215&gt;0,TRUE)),"Card requirement below numeric range; rescale",IF(B215*(C215+N(D215))*(1+N(E215)/100)/F215&gt;9007199254740991,"Card count too large; rescale units","Ready"))),"Check inputs / numeric range")))</f>
        <v/>
      </c>
      <c r="H215" s="8">
        <f>IF(G215&lt;&gt;"Ready","",IFERROR(C215+N(D215),""))</f>
        <v/>
      </c>
      <c r="I215" s="8">
        <f>IF(G215&lt;&gt;"Ready","",IFERROR(B215*H215,""))</f>
        <v/>
      </c>
      <c r="J215" s="8">
        <f>IF(G215&lt;&gt;"Ready","",IFERROR(I215*(N(E215)/100),""))</f>
        <v/>
      </c>
      <c r="K215" s="8">
        <f>IF(G215&lt;&gt;"Ready","",IFERROR(I215*(1+N(E215)/100)/F215,""))</f>
        <v/>
      </c>
      <c r="L215" s="8">
        <f>IF(G215&lt;&gt;"Ready","",IFERROR(IF(ABS(K215-ROUND(K215,0))&lt;=MIN(8.881784197001252E-16*K215,1E-9),ROUND(K215,0),ROUNDUP(K215,0)),""))</f>
        <v/>
      </c>
      <c r="M215" s="8">
        <f>IF(G215&lt;&gt;"Ready","",IFERROR(L215*F215,""))</f>
        <v/>
      </c>
      <c r="N215" s="8">
        <f>IF(G215&lt;&gt;"Ready","",IFERROR(M215,""))</f>
        <v/>
      </c>
      <c r="O215" s="8">
        <f>IF(G215&lt;&gt;"Ready","",IFERROR(M215/2,""))</f>
        <v/>
      </c>
    </row>
    <row r="216">
      <c r="A216" s="6" t="n"/>
      <c r="B216" s="7" t="n"/>
      <c r="C216" s="7" t="n"/>
      <c r="D216" s="7" t="n"/>
      <c r="E216" s="7" t="n"/>
      <c r="F216" s="7" t="n"/>
      <c r="G216" s="8">
        <f>IF(COUNTA(A216:F216)=0,"",IF(TRIM(A216&amp;"")="","Item required",IFERROR(IF(NOT(AND(COUNT(B216:C216,F216)=3,MIN(B216:C216)&gt;=0,F216&gt;0,COUNT(D216:E216)=COUNTA(D216:E216),MIN(D216:E216)&gt;=0)),"Use nonnegative numbers; container must be positive",IF(NOT(IF(AND(B216&gt;0,C216+N(D216)&gt;0),B216*(C216+N(D216))*(1+N(E216)/100)/F216&gt;0,TRUE)),"Card requirement below numeric range; rescale",IF(B216*(C216+N(D216))*(1+N(E216)/100)/F216&gt;9007199254740991,"Card count too large; rescale units","Ready"))),"Check inputs / numeric range")))</f>
        <v/>
      </c>
      <c r="H216" s="8">
        <f>IF(G216&lt;&gt;"Ready","",IFERROR(C216+N(D216),""))</f>
        <v/>
      </c>
      <c r="I216" s="8">
        <f>IF(G216&lt;&gt;"Ready","",IFERROR(B216*H216,""))</f>
        <v/>
      </c>
      <c r="J216" s="8">
        <f>IF(G216&lt;&gt;"Ready","",IFERROR(I216*(N(E216)/100),""))</f>
        <v/>
      </c>
      <c r="K216" s="8">
        <f>IF(G216&lt;&gt;"Ready","",IFERROR(I216*(1+N(E216)/100)/F216,""))</f>
        <v/>
      </c>
      <c r="L216" s="8">
        <f>IF(G216&lt;&gt;"Ready","",IFERROR(IF(ABS(K216-ROUND(K216,0))&lt;=MIN(8.881784197001252E-16*K216,1E-9),ROUND(K216,0),ROUNDUP(K216,0)),""))</f>
        <v/>
      </c>
      <c r="M216" s="8">
        <f>IF(G216&lt;&gt;"Ready","",IFERROR(L216*F216,""))</f>
        <v/>
      </c>
      <c r="N216" s="8">
        <f>IF(G216&lt;&gt;"Ready","",IFERROR(M216,""))</f>
        <v/>
      </c>
      <c r="O216" s="8">
        <f>IF(G216&lt;&gt;"Ready","",IFERROR(M216/2,""))</f>
        <v/>
      </c>
    </row>
    <row r="217">
      <c r="A217" s="6" t="n"/>
      <c r="B217" s="7" t="n"/>
      <c r="C217" s="7" t="n"/>
      <c r="D217" s="7" t="n"/>
      <c r="E217" s="7" t="n"/>
      <c r="F217" s="7" t="n"/>
      <c r="G217" s="8">
        <f>IF(COUNTA(A217:F217)=0,"",IF(TRIM(A217&amp;"")="","Item required",IFERROR(IF(NOT(AND(COUNT(B217:C217,F217)=3,MIN(B217:C217)&gt;=0,F217&gt;0,COUNT(D217:E217)=COUNTA(D217:E217),MIN(D217:E217)&gt;=0)),"Use nonnegative numbers; container must be positive",IF(NOT(IF(AND(B217&gt;0,C217+N(D217)&gt;0),B217*(C217+N(D217))*(1+N(E217)/100)/F217&gt;0,TRUE)),"Card requirement below numeric range; rescale",IF(B217*(C217+N(D217))*(1+N(E217)/100)/F217&gt;9007199254740991,"Card count too large; rescale units","Ready"))),"Check inputs / numeric range")))</f>
        <v/>
      </c>
      <c r="H217" s="8">
        <f>IF(G217&lt;&gt;"Ready","",IFERROR(C217+N(D217),""))</f>
        <v/>
      </c>
      <c r="I217" s="8">
        <f>IF(G217&lt;&gt;"Ready","",IFERROR(B217*H217,""))</f>
        <v/>
      </c>
      <c r="J217" s="8">
        <f>IF(G217&lt;&gt;"Ready","",IFERROR(I217*(N(E217)/100),""))</f>
        <v/>
      </c>
      <c r="K217" s="8">
        <f>IF(G217&lt;&gt;"Ready","",IFERROR(I217*(1+N(E217)/100)/F217,""))</f>
        <v/>
      </c>
      <c r="L217" s="8">
        <f>IF(G217&lt;&gt;"Ready","",IFERROR(IF(ABS(K217-ROUND(K217,0))&lt;=MIN(8.881784197001252E-16*K217,1E-9),ROUND(K217,0),ROUNDUP(K217,0)),""))</f>
        <v/>
      </c>
      <c r="M217" s="8">
        <f>IF(G217&lt;&gt;"Ready","",IFERROR(L217*F217,""))</f>
        <v/>
      </c>
      <c r="N217" s="8">
        <f>IF(G217&lt;&gt;"Ready","",IFERROR(M217,""))</f>
        <v/>
      </c>
      <c r="O217" s="8">
        <f>IF(G217&lt;&gt;"Ready","",IFERROR(M217/2,""))</f>
        <v/>
      </c>
    </row>
    <row r="218">
      <c r="A218" s="6" t="n"/>
      <c r="B218" s="7" t="n"/>
      <c r="C218" s="7" t="n"/>
      <c r="D218" s="7" t="n"/>
      <c r="E218" s="7" t="n"/>
      <c r="F218" s="7" t="n"/>
      <c r="G218" s="8">
        <f>IF(COUNTA(A218:F218)=0,"",IF(TRIM(A218&amp;"")="","Item required",IFERROR(IF(NOT(AND(COUNT(B218:C218,F218)=3,MIN(B218:C218)&gt;=0,F218&gt;0,COUNT(D218:E218)=COUNTA(D218:E218),MIN(D218:E218)&gt;=0)),"Use nonnegative numbers; container must be positive",IF(NOT(IF(AND(B218&gt;0,C218+N(D218)&gt;0),B218*(C218+N(D218))*(1+N(E218)/100)/F218&gt;0,TRUE)),"Card requirement below numeric range; rescale",IF(B218*(C218+N(D218))*(1+N(E218)/100)/F218&gt;9007199254740991,"Card count too large; rescale units","Ready"))),"Check inputs / numeric range")))</f>
        <v/>
      </c>
      <c r="H218" s="8">
        <f>IF(G218&lt;&gt;"Ready","",IFERROR(C218+N(D218),""))</f>
        <v/>
      </c>
      <c r="I218" s="8">
        <f>IF(G218&lt;&gt;"Ready","",IFERROR(B218*H218,""))</f>
        <v/>
      </c>
      <c r="J218" s="8">
        <f>IF(G218&lt;&gt;"Ready","",IFERROR(I218*(N(E218)/100),""))</f>
        <v/>
      </c>
      <c r="K218" s="8">
        <f>IF(G218&lt;&gt;"Ready","",IFERROR(I218*(1+N(E218)/100)/F218,""))</f>
        <v/>
      </c>
      <c r="L218" s="8">
        <f>IF(G218&lt;&gt;"Ready","",IFERROR(IF(ABS(K218-ROUND(K218,0))&lt;=MIN(8.881784197001252E-16*K218,1E-9),ROUND(K218,0),ROUNDUP(K218,0)),""))</f>
        <v/>
      </c>
      <c r="M218" s="8">
        <f>IF(G218&lt;&gt;"Ready","",IFERROR(L218*F218,""))</f>
        <v/>
      </c>
      <c r="N218" s="8">
        <f>IF(G218&lt;&gt;"Ready","",IFERROR(M218,""))</f>
        <v/>
      </c>
      <c r="O218" s="8">
        <f>IF(G218&lt;&gt;"Ready","",IFERROR(M218/2,""))</f>
        <v/>
      </c>
    </row>
    <row r="219">
      <c r="A219" s="6" t="n"/>
      <c r="B219" s="7" t="n"/>
      <c r="C219" s="7" t="n"/>
      <c r="D219" s="7" t="n"/>
      <c r="E219" s="7" t="n"/>
      <c r="F219" s="7" t="n"/>
      <c r="G219" s="8">
        <f>IF(COUNTA(A219:F219)=0,"",IF(TRIM(A219&amp;"")="","Item required",IFERROR(IF(NOT(AND(COUNT(B219:C219,F219)=3,MIN(B219:C219)&gt;=0,F219&gt;0,COUNT(D219:E219)=COUNTA(D219:E219),MIN(D219:E219)&gt;=0)),"Use nonnegative numbers; container must be positive",IF(NOT(IF(AND(B219&gt;0,C219+N(D219)&gt;0),B219*(C219+N(D219))*(1+N(E219)/100)/F219&gt;0,TRUE)),"Card requirement below numeric range; rescale",IF(B219*(C219+N(D219))*(1+N(E219)/100)/F219&gt;9007199254740991,"Card count too large; rescale units","Ready"))),"Check inputs / numeric range")))</f>
        <v/>
      </c>
      <c r="H219" s="8">
        <f>IF(G219&lt;&gt;"Ready","",IFERROR(C219+N(D219),""))</f>
        <v/>
      </c>
      <c r="I219" s="8">
        <f>IF(G219&lt;&gt;"Ready","",IFERROR(B219*H219,""))</f>
        <v/>
      </c>
      <c r="J219" s="8">
        <f>IF(G219&lt;&gt;"Ready","",IFERROR(I219*(N(E219)/100),""))</f>
        <v/>
      </c>
      <c r="K219" s="8">
        <f>IF(G219&lt;&gt;"Ready","",IFERROR(I219*(1+N(E219)/100)/F219,""))</f>
        <v/>
      </c>
      <c r="L219" s="8">
        <f>IF(G219&lt;&gt;"Ready","",IFERROR(IF(ABS(K219-ROUND(K219,0))&lt;=MIN(8.881784197001252E-16*K219,1E-9),ROUND(K219,0),ROUNDUP(K219,0)),""))</f>
        <v/>
      </c>
      <c r="M219" s="8">
        <f>IF(G219&lt;&gt;"Ready","",IFERROR(L219*F219,""))</f>
        <v/>
      </c>
      <c r="N219" s="8">
        <f>IF(G219&lt;&gt;"Ready","",IFERROR(M219,""))</f>
        <v/>
      </c>
      <c r="O219" s="8">
        <f>IF(G219&lt;&gt;"Ready","",IFERROR(M219/2,""))</f>
        <v/>
      </c>
    </row>
    <row r="220">
      <c r="A220" s="6" t="n"/>
      <c r="B220" s="7" t="n"/>
      <c r="C220" s="7" t="n"/>
      <c r="D220" s="7" t="n"/>
      <c r="E220" s="7" t="n"/>
      <c r="F220" s="7" t="n"/>
      <c r="G220" s="8">
        <f>IF(COUNTA(A220:F220)=0,"",IF(TRIM(A220&amp;"")="","Item required",IFERROR(IF(NOT(AND(COUNT(B220:C220,F220)=3,MIN(B220:C220)&gt;=0,F220&gt;0,COUNT(D220:E220)=COUNTA(D220:E220),MIN(D220:E220)&gt;=0)),"Use nonnegative numbers; container must be positive",IF(NOT(IF(AND(B220&gt;0,C220+N(D220)&gt;0),B220*(C220+N(D220))*(1+N(E220)/100)/F220&gt;0,TRUE)),"Card requirement below numeric range; rescale",IF(B220*(C220+N(D220))*(1+N(E220)/100)/F220&gt;9007199254740991,"Card count too large; rescale units","Ready"))),"Check inputs / numeric range")))</f>
        <v/>
      </c>
      <c r="H220" s="8">
        <f>IF(G220&lt;&gt;"Ready","",IFERROR(C220+N(D220),""))</f>
        <v/>
      </c>
      <c r="I220" s="8">
        <f>IF(G220&lt;&gt;"Ready","",IFERROR(B220*H220,""))</f>
        <v/>
      </c>
      <c r="J220" s="8">
        <f>IF(G220&lt;&gt;"Ready","",IFERROR(I220*(N(E220)/100),""))</f>
        <v/>
      </c>
      <c r="K220" s="8">
        <f>IF(G220&lt;&gt;"Ready","",IFERROR(I220*(1+N(E220)/100)/F220,""))</f>
        <v/>
      </c>
      <c r="L220" s="8">
        <f>IF(G220&lt;&gt;"Ready","",IFERROR(IF(ABS(K220-ROUND(K220,0))&lt;=MIN(8.881784197001252E-16*K220,1E-9),ROUND(K220,0),ROUNDUP(K220,0)),""))</f>
        <v/>
      </c>
      <c r="M220" s="8">
        <f>IF(G220&lt;&gt;"Ready","",IFERROR(L220*F220,""))</f>
        <v/>
      </c>
      <c r="N220" s="8">
        <f>IF(G220&lt;&gt;"Ready","",IFERROR(M220,""))</f>
        <v/>
      </c>
      <c r="O220" s="8">
        <f>IF(G220&lt;&gt;"Ready","",IFERROR(M220/2,""))</f>
        <v/>
      </c>
    </row>
    <row r="221">
      <c r="A221" s="6" t="n"/>
      <c r="B221" s="7" t="n"/>
      <c r="C221" s="7" t="n"/>
      <c r="D221" s="7" t="n"/>
      <c r="E221" s="7" t="n"/>
      <c r="F221" s="7" t="n"/>
      <c r="G221" s="8">
        <f>IF(COUNTA(A221:F221)=0,"",IF(TRIM(A221&amp;"")="","Item required",IFERROR(IF(NOT(AND(COUNT(B221:C221,F221)=3,MIN(B221:C221)&gt;=0,F221&gt;0,COUNT(D221:E221)=COUNTA(D221:E221),MIN(D221:E221)&gt;=0)),"Use nonnegative numbers; container must be positive",IF(NOT(IF(AND(B221&gt;0,C221+N(D221)&gt;0),B221*(C221+N(D221))*(1+N(E221)/100)/F221&gt;0,TRUE)),"Card requirement below numeric range; rescale",IF(B221*(C221+N(D221))*(1+N(E221)/100)/F221&gt;9007199254740991,"Card count too large; rescale units","Ready"))),"Check inputs / numeric range")))</f>
        <v/>
      </c>
      <c r="H221" s="8">
        <f>IF(G221&lt;&gt;"Ready","",IFERROR(C221+N(D221),""))</f>
        <v/>
      </c>
      <c r="I221" s="8">
        <f>IF(G221&lt;&gt;"Ready","",IFERROR(B221*H221,""))</f>
        <v/>
      </c>
      <c r="J221" s="8">
        <f>IF(G221&lt;&gt;"Ready","",IFERROR(I221*(N(E221)/100),""))</f>
        <v/>
      </c>
      <c r="K221" s="8">
        <f>IF(G221&lt;&gt;"Ready","",IFERROR(I221*(1+N(E221)/100)/F221,""))</f>
        <v/>
      </c>
      <c r="L221" s="8">
        <f>IF(G221&lt;&gt;"Ready","",IFERROR(IF(ABS(K221-ROUND(K221,0))&lt;=MIN(8.881784197001252E-16*K221,1E-9),ROUND(K221,0),ROUNDUP(K221,0)),""))</f>
        <v/>
      </c>
      <c r="M221" s="8">
        <f>IF(G221&lt;&gt;"Ready","",IFERROR(L221*F221,""))</f>
        <v/>
      </c>
      <c r="N221" s="8">
        <f>IF(G221&lt;&gt;"Ready","",IFERROR(M221,""))</f>
        <v/>
      </c>
      <c r="O221" s="8">
        <f>IF(G221&lt;&gt;"Ready","",IFERROR(M221/2,""))</f>
        <v/>
      </c>
    </row>
    <row r="222">
      <c r="A222" s="6" t="n"/>
      <c r="B222" s="7" t="n"/>
      <c r="C222" s="7" t="n"/>
      <c r="D222" s="7" t="n"/>
      <c r="E222" s="7" t="n"/>
      <c r="F222" s="7" t="n"/>
      <c r="G222" s="8">
        <f>IF(COUNTA(A222:F222)=0,"",IF(TRIM(A222&amp;"")="","Item required",IFERROR(IF(NOT(AND(COUNT(B222:C222,F222)=3,MIN(B222:C222)&gt;=0,F222&gt;0,COUNT(D222:E222)=COUNTA(D222:E222),MIN(D222:E222)&gt;=0)),"Use nonnegative numbers; container must be positive",IF(NOT(IF(AND(B222&gt;0,C222+N(D222)&gt;0),B222*(C222+N(D222))*(1+N(E222)/100)/F222&gt;0,TRUE)),"Card requirement below numeric range; rescale",IF(B222*(C222+N(D222))*(1+N(E222)/100)/F222&gt;9007199254740991,"Card count too large; rescale units","Ready"))),"Check inputs / numeric range")))</f>
        <v/>
      </c>
      <c r="H222" s="8">
        <f>IF(G222&lt;&gt;"Ready","",IFERROR(C222+N(D222),""))</f>
        <v/>
      </c>
      <c r="I222" s="8">
        <f>IF(G222&lt;&gt;"Ready","",IFERROR(B222*H222,""))</f>
        <v/>
      </c>
      <c r="J222" s="8">
        <f>IF(G222&lt;&gt;"Ready","",IFERROR(I222*(N(E222)/100),""))</f>
        <v/>
      </c>
      <c r="K222" s="8">
        <f>IF(G222&lt;&gt;"Ready","",IFERROR(I222*(1+N(E222)/100)/F222,""))</f>
        <v/>
      </c>
      <c r="L222" s="8">
        <f>IF(G222&lt;&gt;"Ready","",IFERROR(IF(ABS(K222-ROUND(K222,0))&lt;=MIN(8.881784197001252E-16*K222,1E-9),ROUND(K222,0),ROUNDUP(K222,0)),""))</f>
        <v/>
      </c>
      <c r="M222" s="8">
        <f>IF(G222&lt;&gt;"Ready","",IFERROR(L222*F222,""))</f>
        <v/>
      </c>
      <c r="N222" s="8">
        <f>IF(G222&lt;&gt;"Ready","",IFERROR(M222,""))</f>
        <v/>
      </c>
      <c r="O222" s="8">
        <f>IF(G222&lt;&gt;"Ready","",IFERROR(M222/2,""))</f>
        <v/>
      </c>
    </row>
    <row r="223">
      <c r="A223" s="6" t="n"/>
      <c r="B223" s="7" t="n"/>
      <c r="C223" s="7" t="n"/>
      <c r="D223" s="7" t="n"/>
      <c r="E223" s="7" t="n"/>
      <c r="F223" s="7" t="n"/>
      <c r="G223" s="8">
        <f>IF(COUNTA(A223:F223)=0,"",IF(TRIM(A223&amp;"")="","Item required",IFERROR(IF(NOT(AND(COUNT(B223:C223,F223)=3,MIN(B223:C223)&gt;=0,F223&gt;0,COUNT(D223:E223)=COUNTA(D223:E223),MIN(D223:E223)&gt;=0)),"Use nonnegative numbers; container must be positive",IF(NOT(IF(AND(B223&gt;0,C223+N(D223)&gt;0),B223*(C223+N(D223))*(1+N(E223)/100)/F223&gt;0,TRUE)),"Card requirement below numeric range; rescale",IF(B223*(C223+N(D223))*(1+N(E223)/100)/F223&gt;9007199254740991,"Card count too large; rescale units","Ready"))),"Check inputs / numeric range")))</f>
        <v/>
      </c>
      <c r="H223" s="8">
        <f>IF(G223&lt;&gt;"Ready","",IFERROR(C223+N(D223),""))</f>
        <v/>
      </c>
      <c r="I223" s="8">
        <f>IF(G223&lt;&gt;"Ready","",IFERROR(B223*H223,""))</f>
        <v/>
      </c>
      <c r="J223" s="8">
        <f>IF(G223&lt;&gt;"Ready","",IFERROR(I223*(N(E223)/100),""))</f>
        <v/>
      </c>
      <c r="K223" s="8">
        <f>IF(G223&lt;&gt;"Ready","",IFERROR(I223*(1+N(E223)/100)/F223,""))</f>
        <v/>
      </c>
      <c r="L223" s="8">
        <f>IF(G223&lt;&gt;"Ready","",IFERROR(IF(ABS(K223-ROUND(K223,0))&lt;=MIN(8.881784197001252E-16*K223,1E-9),ROUND(K223,0),ROUNDUP(K223,0)),""))</f>
        <v/>
      </c>
      <c r="M223" s="8">
        <f>IF(G223&lt;&gt;"Ready","",IFERROR(L223*F223,""))</f>
        <v/>
      </c>
      <c r="N223" s="8">
        <f>IF(G223&lt;&gt;"Ready","",IFERROR(M223,""))</f>
        <v/>
      </c>
      <c r="O223" s="8">
        <f>IF(G223&lt;&gt;"Ready","",IFERROR(M223/2,""))</f>
        <v/>
      </c>
    </row>
    <row r="224">
      <c r="A224" s="6" t="n"/>
      <c r="B224" s="7" t="n"/>
      <c r="C224" s="7" t="n"/>
      <c r="D224" s="7" t="n"/>
      <c r="E224" s="7" t="n"/>
      <c r="F224" s="7" t="n"/>
      <c r="G224" s="8">
        <f>IF(COUNTA(A224:F224)=0,"",IF(TRIM(A224&amp;"")="","Item required",IFERROR(IF(NOT(AND(COUNT(B224:C224,F224)=3,MIN(B224:C224)&gt;=0,F224&gt;0,COUNT(D224:E224)=COUNTA(D224:E224),MIN(D224:E224)&gt;=0)),"Use nonnegative numbers; container must be positive",IF(NOT(IF(AND(B224&gt;0,C224+N(D224)&gt;0),B224*(C224+N(D224))*(1+N(E224)/100)/F224&gt;0,TRUE)),"Card requirement below numeric range; rescale",IF(B224*(C224+N(D224))*(1+N(E224)/100)/F224&gt;9007199254740991,"Card count too large; rescale units","Ready"))),"Check inputs / numeric range")))</f>
        <v/>
      </c>
      <c r="H224" s="8">
        <f>IF(G224&lt;&gt;"Ready","",IFERROR(C224+N(D224),""))</f>
        <v/>
      </c>
      <c r="I224" s="8">
        <f>IF(G224&lt;&gt;"Ready","",IFERROR(B224*H224,""))</f>
        <v/>
      </c>
      <c r="J224" s="8">
        <f>IF(G224&lt;&gt;"Ready","",IFERROR(I224*(N(E224)/100),""))</f>
        <v/>
      </c>
      <c r="K224" s="8">
        <f>IF(G224&lt;&gt;"Ready","",IFERROR(I224*(1+N(E224)/100)/F224,""))</f>
        <v/>
      </c>
      <c r="L224" s="8">
        <f>IF(G224&lt;&gt;"Ready","",IFERROR(IF(ABS(K224-ROUND(K224,0))&lt;=MIN(8.881784197001252E-16*K224,1E-9),ROUND(K224,0),ROUNDUP(K224,0)),""))</f>
        <v/>
      </c>
      <c r="M224" s="8">
        <f>IF(G224&lt;&gt;"Ready","",IFERROR(L224*F224,""))</f>
        <v/>
      </c>
      <c r="N224" s="8">
        <f>IF(G224&lt;&gt;"Ready","",IFERROR(M224,""))</f>
        <v/>
      </c>
      <c r="O224" s="8">
        <f>IF(G224&lt;&gt;"Ready","",IFERROR(M224/2,""))</f>
        <v/>
      </c>
    </row>
    <row r="225">
      <c r="A225" s="6" t="n"/>
      <c r="B225" s="7" t="n"/>
      <c r="C225" s="7" t="n"/>
      <c r="D225" s="7" t="n"/>
      <c r="E225" s="7" t="n"/>
      <c r="F225" s="7" t="n"/>
      <c r="G225" s="8">
        <f>IF(COUNTA(A225:F225)=0,"",IF(TRIM(A225&amp;"")="","Item required",IFERROR(IF(NOT(AND(COUNT(B225:C225,F225)=3,MIN(B225:C225)&gt;=0,F225&gt;0,COUNT(D225:E225)=COUNTA(D225:E225),MIN(D225:E225)&gt;=0)),"Use nonnegative numbers; container must be positive",IF(NOT(IF(AND(B225&gt;0,C225+N(D225)&gt;0),B225*(C225+N(D225))*(1+N(E225)/100)/F225&gt;0,TRUE)),"Card requirement below numeric range; rescale",IF(B225*(C225+N(D225))*(1+N(E225)/100)/F225&gt;9007199254740991,"Card count too large; rescale units","Ready"))),"Check inputs / numeric range")))</f>
        <v/>
      </c>
      <c r="H225" s="8">
        <f>IF(G225&lt;&gt;"Ready","",IFERROR(C225+N(D225),""))</f>
        <v/>
      </c>
      <c r="I225" s="8">
        <f>IF(G225&lt;&gt;"Ready","",IFERROR(B225*H225,""))</f>
        <v/>
      </c>
      <c r="J225" s="8">
        <f>IF(G225&lt;&gt;"Ready","",IFERROR(I225*(N(E225)/100),""))</f>
        <v/>
      </c>
      <c r="K225" s="8">
        <f>IF(G225&lt;&gt;"Ready","",IFERROR(I225*(1+N(E225)/100)/F225,""))</f>
        <v/>
      </c>
      <c r="L225" s="8">
        <f>IF(G225&lt;&gt;"Ready","",IFERROR(IF(ABS(K225-ROUND(K225,0))&lt;=MIN(8.881784197001252E-16*K225,1E-9),ROUND(K225,0),ROUNDUP(K225,0)),""))</f>
        <v/>
      </c>
      <c r="M225" s="8">
        <f>IF(G225&lt;&gt;"Ready","",IFERROR(L225*F225,""))</f>
        <v/>
      </c>
      <c r="N225" s="8">
        <f>IF(G225&lt;&gt;"Ready","",IFERROR(M225,""))</f>
        <v/>
      </c>
      <c r="O225" s="8">
        <f>IF(G225&lt;&gt;"Ready","",IFERROR(M225/2,""))</f>
        <v/>
      </c>
    </row>
    <row r="226">
      <c r="A226" s="6" t="n"/>
      <c r="B226" s="7" t="n"/>
      <c r="C226" s="7" t="n"/>
      <c r="D226" s="7" t="n"/>
      <c r="E226" s="7" t="n"/>
      <c r="F226" s="7" t="n"/>
      <c r="G226" s="8">
        <f>IF(COUNTA(A226:F226)=0,"",IF(TRIM(A226&amp;"")="","Item required",IFERROR(IF(NOT(AND(COUNT(B226:C226,F226)=3,MIN(B226:C226)&gt;=0,F226&gt;0,COUNT(D226:E226)=COUNTA(D226:E226),MIN(D226:E226)&gt;=0)),"Use nonnegative numbers; container must be positive",IF(NOT(IF(AND(B226&gt;0,C226+N(D226)&gt;0),B226*(C226+N(D226))*(1+N(E226)/100)/F226&gt;0,TRUE)),"Card requirement below numeric range; rescale",IF(B226*(C226+N(D226))*(1+N(E226)/100)/F226&gt;9007199254740991,"Card count too large; rescale units","Ready"))),"Check inputs / numeric range")))</f>
        <v/>
      </c>
      <c r="H226" s="8">
        <f>IF(G226&lt;&gt;"Ready","",IFERROR(C226+N(D226),""))</f>
        <v/>
      </c>
      <c r="I226" s="8">
        <f>IF(G226&lt;&gt;"Ready","",IFERROR(B226*H226,""))</f>
        <v/>
      </c>
      <c r="J226" s="8">
        <f>IF(G226&lt;&gt;"Ready","",IFERROR(I226*(N(E226)/100),""))</f>
        <v/>
      </c>
      <c r="K226" s="8">
        <f>IF(G226&lt;&gt;"Ready","",IFERROR(I226*(1+N(E226)/100)/F226,""))</f>
        <v/>
      </c>
      <c r="L226" s="8">
        <f>IF(G226&lt;&gt;"Ready","",IFERROR(IF(ABS(K226-ROUND(K226,0))&lt;=MIN(8.881784197001252E-16*K226,1E-9),ROUND(K226,0),ROUNDUP(K226,0)),""))</f>
        <v/>
      </c>
      <c r="M226" s="8">
        <f>IF(G226&lt;&gt;"Ready","",IFERROR(L226*F226,""))</f>
        <v/>
      </c>
      <c r="N226" s="8">
        <f>IF(G226&lt;&gt;"Ready","",IFERROR(M226,""))</f>
        <v/>
      </c>
      <c r="O226" s="8">
        <f>IF(G226&lt;&gt;"Ready","",IFERROR(M226/2,""))</f>
        <v/>
      </c>
    </row>
    <row r="227">
      <c r="A227" s="6" t="n"/>
      <c r="B227" s="7" t="n"/>
      <c r="C227" s="7" t="n"/>
      <c r="D227" s="7" t="n"/>
      <c r="E227" s="7" t="n"/>
      <c r="F227" s="7" t="n"/>
      <c r="G227" s="8">
        <f>IF(COUNTA(A227:F227)=0,"",IF(TRIM(A227&amp;"")="","Item required",IFERROR(IF(NOT(AND(COUNT(B227:C227,F227)=3,MIN(B227:C227)&gt;=0,F227&gt;0,COUNT(D227:E227)=COUNTA(D227:E227),MIN(D227:E227)&gt;=0)),"Use nonnegative numbers; container must be positive",IF(NOT(IF(AND(B227&gt;0,C227+N(D227)&gt;0),B227*(C227+N(D227))*(1+N(E227)/100)/F227&gt;0,TRUE)),"Card requirement below numeric range; rescale",IF(B227*(C227+N(D227))*(1+N(E227)/100)/F227&gt;9007199254740991,"Card count too large; rescale units","Ready"))),"Check inputs / numeric range")))</f>
        <v/>
      </c>
      <c r="H227" s="8">
        <f>IF(G227&lt;&gt;"Ready","",IFERROR(C227+N(D227),""))</f>
        <v/>
      </c>
      <c r="I227" s="8">
        <f>IF(G227&lt;&gt;"Ready","",IFERROR(B227*H227,""))</f>
        <v/>
      </c>
      <c r="J227" s="8">
        <f>IF(G227&lt;&gt;"Ready","",IFERROR(I227*(N(E227)/100),""))</f>
        <v/>
      </c>
      <c r="K227" s="8">
        <f>IF(G227&lt;&gt;"Ready","",IFERROR(I227*(1+N(E227)/100)/F227,""))</f>
        <v/>
      </c>
      <c r="L227" s="8">
        <f>IF(G227&lt;&gt;"Ready","",IFERROR(IF(ABS(K227-ROUND(K227,0))&lt;=MIN(8.881784197001252E-16*K227,1E-9),ROUND(K227,0),ROUNDUP(K227,0)),""))</f>
        <v/>
      </c>
      <c r="M227" s="8">
        <f>IF(G227&lt;&gt;"Ready","",IFERROR(L227*F227,""))</f>
        <v/>
      </c>
      <c r="N227" s="8">
        <f>IF(G227&lt;&gt;"Ready","",IFERROR(M227,""))</f>
        <v/>
      </c>
      <c r="O227" s="8">
        <f>IF(G227&lt;&gt;"Ready","",IFERROR(M227/2,""))</f>
        <v/>
      </c>
    </row>
    <row r="228">
      <c r="A228" s="6" t="n"/>
      <c r="B228" s="7" t="n"/>
      <c r="C228" s="7" t="n"/>
      <c r="D228" s="7" t="n"/>
      <c r="E228" s="7" t="n"/>
      <c r="F228" s="7" t="n"/>
      <c r="G228" s="8">
        <f>IF(COUNTA(A228:F228)=0,"",IF(TRIM(A228&amp;"")="","Item required",IFERROR(IF(NOT(AND(COUNT(B228:C228,F228)=3,MIN(B228:C228)&gt;=0,F228&gt;0,COUNT(D228:E228)=COUNTA(D228:E228),MIN(D228:E228)&gt;=0)),"Use nonnegative numbers; container must be positive",IF(NOT(IF(AND(B228&gt;0,C228+N(D228)&gt;0),B228*(C228+N(D228))*(1+N(E228)/100)/F228&gt;0,TRUE)),"Card requirement below numeric range; rescale",IF(B228*(C228+N(D228))*(1+N(E228)/100)/F228&gt;9007199254740991,"Card count too large; rescale units","Ready"))),"Check inputs / numeric range")))</f>
        <v/>
      </c>
      <c r="H228" s="8">
        <f>IF(G228&lt;&gt;"Ready","",IFERROR(C228+N(D228),""))</f>
        <v/>
      </c>
      <c r="I228" s="8">
        <f>IF(G228&lt;&gt;"Ready","",IFERROR(B228*H228,""))</f>
        <v/>
      </c>
      <c r="J228" s="8">
        <f>IF(G228&lt;&gt;"Ready","",IFERROR(I228*(N(E228)/100),""))</f>
        <v/>
      </c>
      <c r="K228" s="8">
        <f>IF(G228&lt;&gt;"Ready","",IFERROR(I228*(1+N(E228)/100)/F228,""))</f>
        <v/>
      </c>
      <c r="L228" s="8">
        <f>IF(G228&lt;&gt;"Ready","",IFERROR(IF(ABS(K228-ROUND(K228,0))&lt;=MIN(8.881784197001252E-16*K228,1E-9),ROUND(K228,0),ROUNDUP(K228,0)),""))</f>
        <v/>
      </c>
      <c r="M228" s="8">
        <f>IF(G228&lt;&gt;"Ready","",IFERROR(L228*F228,""))</f>
        <v/>
      </c>
      <c r="N228" s="8">
        <f>IF(G228&lt;&gt;"Ready","",IFERROR(M228,""))</f>
        <v/>
      </c>
      <c r="O228" s="8">
        <f>IF(G228&lt;&gt;"Ready","",IFERROR(M228/2,""))</f>
        <v/>
      </c>
    </row>
    <row r="229">
      <c r="A229" s="6" t="n"/>
      <c r="B229" s="7" t="n"/>
      <c r="C229" s="7" t="n"/>
      <c r="D229" s="7" t="n"/>
      <c r="E229" s="7" t="n"/>
      <c r="F229" s="7" t="n"/>
      <c r="G229" s="8">
        <f>IF(COUNTA(A229:F229)=0,"",IF(TRIM(A229&amp;"")="","Item required",IFERROR(IF(NOT(AND(COUNT(B229:C229,F229)=3,MIN(B229:C229)&gt;=0,F229&gt;0,COUNT(D229:E229)=COUNTA(D229:E229),MIN(D229:E229)&gt;=0)),"Use nonnegative numbers; container must be positive",IF(NOT(IF(AND(B229&gt;0,C229+N(D229)&gt;0),B229*(C229+N(D229))*(1+N(E229)/100)/F229&gt;0,TRUE)),"Card requirement below numeric range; rescale",IF(B229*(C229+N(D229))*(1+N(E229)/100)/F229&gt;9007199254740991,"Card count too large; rescale units","Ready"))),"Check inputs / numeric range")))</f>
        <v/>
      </c>
      <c r="H229" s="8">
        <f>IF(G229&lt;&gt;"Ready","",IFERROR(C229+N(D229),""))</f>
        <v/>
      </c>
      <c r="I229" s="8">
        <f>IF(G229&lt;&gt;"Ready","",IFERROR(B229*H229,""))</f>
        <v/>
      </c>
      <c r="J229" s="8">
        <f>IF(G229&lt;&gt;"Ready","",IFERROR(I229*(N(E229)/100),""))</f>
        <v/>
      </c>
      <c r="K229" s="8">
        <f>IF(G229&lt;&gt;"Ready","",IFERROR(I229*(1+N(E229)/100)/F229,""))</f>
        <v/>
      </c>
      <c r="L229" s="8">
        <f>IF(G229&lt;&gt;"Ready","",IFERROR(IF(ABS(K229-ROUND(K229,0))&lt;=MIN(8.881784197001252E-16*K229,1E-9),ROUND(K229,0),ROUNDUP(K229,0)),""))</f>
        <v/>
      </c>
      <c r="M229" s="8">
        <f>IF(G229&lt;&gt;"Ready","",IFERROR(L229*F229,""))</f>
        <v/>
      </c>
      <c r="N229" s="8">
        <f>IF(G229&lt;&gt;"Ready","",IFERROR(M229,""))</f>
        <v/>
      </c>
      <c r="O229" s="8">
        <f>IF(G229&lt;&gt;"Ready","",IFERROR(M229/2,""))</f>
        <v/>
      </c>
    </row>
    <row r="230">
      <c r="A230" s="6" t="n"/>
      <c r="B230" s="7" t="n"/>
      <c r="C230" s="7" t="n"/>
      <c r="D230" s="7" t="n"/>
      <c r="E230" s="7" t="n"/>
      <c r="F230" s="7" t="n"/>
      <c r="G230" s="8">
        <f>IF(COUNTA(A230:F230)=0,"",IF(TRIM(A230&amp;"")="","Item required",IFERROR(IF(NOT(AND(COUNT(B230:C230,F230)=3,MIN(B230:C230)&gt;=0,F230&gt;0,COUNT(D230:E230)=COUNTA(D230:E230),MIN(D230:E230)&gt;=0)),"Use nonnegative numbers; container must be positive",IF(NOT(IF(AND(B230&gt;0,C230+N(D230)&gt;0),B230*(C230+N(D230))*(1+N(E230)/100)/F230&gt;0,TRUE)),"Card requirement below numeric range; rescale",IF(B230*(C230+N(D230))*(1+N(E230)/100)/F230&gt;9007199254740991,"Card count too large; rescale units","Ready"))),"Check inputs / numeric range")))</f>
        <v/>
      </c>
      <c r="H230" s="8">
        <f>IF(G230&lt;&gt;"Ready","",IFERROR(C230+N(D230),""))</f>
        <v/>
      </c>
      <c r="I230" s="8">
        <f>IF(G230&lt;&gt;"Ready","",IFERROR(B230*H230,""))</f>
        <v/>
      </c>
      <c r="J230" s="8">
        <f>IF(G230&lt;&gt;"Ready","",IFERROR(I230*(N(E230)/100),""))</f>
        <v/>
      </c>
      <c r="K230" s="8">
        <f>IF(G230&lt;&gt;"Ready","",IFERROR(I230*(1+N(E230)/100)/F230,""))</f>
        <v/>
      </c>
      <c r="L230" s="8">
        <f>IF(G230&lt;&gt;"Ready","",IFERROR(IF(ABS(K230-ROUND(K230,0))&lt;=MIN(8.881784197001252E-16*K230,1E-9),ROUND(K230,0),ROUNDUP(K230,0)),""))</f>
        <v/>
      </c>
      <c r="M230" s="8">
        <f>IF(G230&lt;&gt;"Ready","",IFERROR(L230*F230,""))</f>
        <v/>
      </c>
      <c r="N230" s="8">
        <f>IF(G230&lt;&gt;"Ready","",IFERROR(M230,""))</f>
        <v/>
      </c>
      <c r="O230" s="8">
        <f>IF(G230&lt;&gt;"Ready","",IFERROR(M230/2,""))</f>
        <v/>
      </c>
    </row>
    <row r="231">
      <c r="A231" s="6" t="n"/>
      <c r="B231" s="7" t="n"/>
      <c r="C231" s="7" t="n"/>
      <c r="D231" s="7" t="n"/>
      <c r="E231" s="7" t="n"/>
      <c r="F231" s="7" t="n"/>
      <c r="G231" s="8">
        <f>IF(COUNTA(A231:F231)=0,"",IF(TRIM(A231&amp;"")="","Item required",IFERROR(IF(NOT(AND(COUNT(B231:C231,F231)=3,MIN(B231:C231)&gt;=0,F231&gt;0,COUNT(D231:E231)=COUNTA(D231:E231),MIN(D231:E231)&gt;=0)),"Use nonnegative numbers; container must be positive",IF(NOT(IF(AND(B231&gt;0,C231+N(D231)&gt;0),B231*(C231+N(D231))*(1+N(E231)/100)/F231&gt;0,TRUE)),"Card requirement below numeric range; rescale",IF(B231*(C231+N(D231))*(1+N(E231)/100)/F231&gt;9007199254740991,"Card count too large; rescale units","Ready"))),"Check inputs / numeric range")))</f>
        <v/>
      </c>
      <c r="H231" s="8">
        <f>IF(G231&lt;&gt;"Ready","",IFERROR(C231+N(D231),""))</f>
        <v/>
      </c>
      <c r="I231" s="8">
        <f>IF(G231&lt;&gt;"Ready","",IFERROR(B231*H231,""))</f>
        <v/>
      </c>
      <c r="J231" s="8">
        <f>IF(G231&lt;&gt;"Ready","",IFERROR(I231*(N(E231)/100),""))</f>
        <v/>
      </c>
      <c r="K231" s="8">
        <f>IF(G231&lt;&gt;"Ready","",IFERROR(I231*(1+N(E231)/100)/F231,""))</f>
        <v/>
      </c>
      <c r="L231" s="8">
        <f>IF(G231&lt;&gt;"Ready","",IFERROR(IF(ABS(K231-ROUND(K231,0))&lt;=MIN(8.881784197001252E-16*K231,1E-9),ROUND(K231,0),ROUNDUP(K231,0)),""))</f>
        <v/>
      </c>
      <c r="M231" s="8">
        <f>IF(G231&lt;&gt;"Ready","",IFERROR(L231*F231,""))</f>
        <v/>
      </c>
      <c r="N231" s="8">
        <f>IF(G231&lt;&gt;"Ready","",IFERROR(M231,""))</f>
        <v/>
      </c>
      <c r="O231" s="8">
        <f>IF(G231&lt;&gt;"Ready","",IFERROR(M231/2,""))</f>
        <v/>
      </c>
    </row>
    <row r="232">
      <c r="A232" s="6" t="n"/>
      <c r="B232" s="7" t="n"/>
      <c r="C232" s="7" t="n"/>
      <c r="D232" s="7" t="n"/>
      <c r="E232" s="7" t="n"/>
      <c r="F232" s="7" t="n"/>
      <c r="G232" s="8">
        <f>IF(COUNTA(A232:F232)=0,"",IF(TRIM(A232&amp;"")="","Item required",IFERROR(IF(NOT(AND(COUNT(B232:C232,F232)=3,MIN(B232:C232)&gt;=0,F232&gt;0,COUNT(D232:E232)=COUNTA(D232:E232),MIN(D232:E232)&gt;=0)),"Use nonnegative numbers; container must be positive",IF(NOT(IF(AND(B232&gt;0,C232+N(D232)&gt;0),B232*(C232+N(D232))*(1+N(E232)/100)/F232&gt;0,TRUE)),"Card requirement below numeric range; rescale",IF(B232*(C232+N(D232))*(1+N(E232)/100)/F232&gt;9007199254740991,"Card count too large; rescale units","Ready"))),"Check inputs / numeric range")))</f>
        <v/>
      </c>
      <c r="H232" s="8">
        <f>IF(G232&lt;&gt;"Ready","",IFERROR(C232+N(D232),""))</f>
        <v/>
      </c>
      <c r="I232" s="8">
        <f>IF(G232&lt;&gt;"Ready","",IFERROR(B232*H232,""))</f>
        <v/>
      </c>
      <c r="J232" s="8">
        <f>IF(G232&lt;&gt;"Ready","",IFERROR(I232*(N(E232)/100),""))</f>
        <v/>
      </c>
      <c r="K232" s="8">
        <f>IF(G232&lt;&gt;"Ready","",IFERROR(I232*(1+N(E232)/100)/F232,""))</f>
        <v/>
      </c>
      <c r="L232" s="8">
        <f>IF(G232&lt;&gt;"Ready","",IFERROR(IF(ABS(K232-ROUND(K232,0))&lt;=MIN(8.881784197001252E-16*K232,1E-9),ROUND(K232,0),ROUNDUP(K232,0)),""))</f>
        <v/>
      </c>
      <c r="M232" s="8">
        <f>IF(G232&lt;&gt;"Ready","",IFERROR(L232*F232,""))</f>
        <v/>
      </c>
      <c r="N232" s="8">
        <f>IF(G232&lt;&gt;"Ready","",IFERROR(M232,""))</f>
        <v/>
      </c>
      <c r="O232" s="8">
        <f>IF(G232&lt;&gt;"Ready","",IFERROR(M232/2,""))</f>
        <v/>
      </c>
    </row>
    <row r="233">
      <c r="A233" s="6" t="n"/>
      <c r="B233" s="7" t="n"/>
      <c r="C233" s="7" t="n"/>
      <c r="D233" s="7" t="n"/>
      <c r="E233" s="7" t="n"/>
      <c r="F233" s="7" t="n"/>
      <c r="G233" s="8">
        <f>IF(COUNTA(A233:F233)=0,"",IF(TRIM(A233&amp;"")="","Item required",IFERROR(IF(NOT(AND(COUNT(B233:C233,F233)=3,MIN(B233:C233)&gt;=0,F233&gt;0,COUNT(D233:E233)=COUNTA(D233:E233),MIN(D233:E233)&gt;=0)),"Use nonnegative numbers; container must be positive",IF(NOT(IF(AND(B233&gt;0,C233+N(D233)&gt;0),B233*(C233+N(D233))*(1+N(E233)/100)/F233&gt;0,TRUE)),"Card requirement below numeric range; rescale",IF(B233*(C233+N(D233))*(1+N(E233)/100)/F233&gt;9007199254740991,"Card count too large; rescale units","Ready"))),"Check inputs / numeric range")))</f>
        <v/>
      </c>
      <c r="H233" s="8">
        <f>IF(G233&lt;&gt;"Ready","",IFERROR(C233+N(D233),""))</f>
        <v/>
      </c>
      <c r="I233" s="8">
        <f>IF(G233&lt;&gt;"Ready","",IFERROR(B233*H233,""))</f>
        <v/>
      </c>
      <c r="J233" s="8">
        <f>IF(G233&lt;&gt;"Ready","",IFERROR(I233*(N(E233)/100),""))</f>
        <v/>
      </c>
      <c r="K233" s="8">
        <f>IF(G233&lt;&gt;"Ready","",IFERROR(I233*(1+N(E233)/100)/F233,""))</f>
        <v/>
      </c>
      <c r="L233" s="8">
        <f>IF(G233&lt;&gt;"Ready","",IFERROR(IF(ABS(K233-ROUND(K233,0))&lt;=MIN(8.881784197001252E-16*K233,1E-9),ROUND(K233,0),ROUNDUP(K233,0)),""))</f>
        <v/>
      </c>
      <c r="M233" s="8">
        <f>IF(G233&lt;&gt;"Ready","",IFERROR(L233*F233,""))</f>
        <v/>
      </c>
      <c r="N233" s="8">
        <f>IF(G233&lt;&gt;"Ready","",IFERROR(M233,""))</f>
        <v/>
      </c>
      <c r="O233" s="8">
        <f>IF(G233&lt;&gt;"Ready","",IFERROR(M233/2,""))</f>
        <v/>
      </c>
    </row>
    <row r="234">
      <c r="A234" s="6" t="n"/>
      <c r="B234" s="7" t="n"/>
      <c r="C234" s="7" t="n"/>
      <c r="D234" s="7" t="n"/>
      <c r="E234" s="7" t="n"/>
      <c r="F234" s="7" t="n"/>
      <c r="G234" s="8">
        <f>IF(COUNTA(A234:F234)=0,"",IF(TRIM(A234&amp;"")="","Item required",IFERROR(IF(NOT(AND(COUNT(B234:C234,F234)=3,MIN(B234:C234)&gt;=0,F234&gt;0,COUNT(D234:E234)=COUNTA(D234:E234),MIN(D234:E234)&gt;=0)),"Use nonnegative numbers; container must be positive",IF(NOT(IF(AND(B234&gt;0,C234+N(D234)&gt;0),B234*(C234+N(D234))*(1+N(E234)/100)/F234&gt;0,TRUE)),"Card requirement below numeric range; rescale",IF(B234*(C234+N(D234))*(1+N(E234)/100)/F234&gt;9007199254740991,"Card count too large; rescale units","Ready"))),"Check inputs / numeric range")))</f>
        <v/>
      </c>
      <c r="H234" s="8">
        <f>IF(G234&lt;&gt;"Ready","",IFERROR(C234+N(D234),""))</f>
        <v/>
      </c>
      <c r="I234" s="8">
        <f>IF(G234&lt;&gt;"Ready","",IFERROR(B234*H234,""))</f>
        <v/>
      </c>
      <c r="J234" s="8">
        <f>IF(G234&lt;&gt;"Ready","",IFERROR(I234*(N(E234)/100),""))</f>
        <v/>
      </c>
      <c r="K234" s="8">
        <f>IF(G234&lt;&gt;"Ready","",IFERROR(I234*(1+N(E234)/100)/F234,""))</f>
        <v/>
      </c>
      <c r="L234" s="8">
        <f>IF(G234&lt;&gt;"Ready","",IFERROR(IF(ABS(K234-ROUND(K234,0))&lt;=MIN(8.881784197001252E-16*K234,1E-9),ROUND(K234,0),ROUNDUP(K234,0)),""))</f>
        <v/>
      </c>
      <c r="M234" s="8">
        <f>IF(G234&lt;&gt;"Ready","",IFERROR(L234*F234,""))</f>
        <v/>
      </c>
      <c r="N234" s="8">
        <f>IF(G234&lt;&gt;"Ready","",IFERROR(M234,""))</f>
        <v/>
      </c>
      <c r="O234" s="8">
        <f>IF(G234&lt;&gt;"Ready","",IFERROR(M234/2,""))</f>
        <v/>
      </c>
    </row>
    <row r="235">
      <c r="A235" s="6" t="n"/>
      <c r="B235" s="7" t="n"/>
      <c r="C235" s="7" t="n"/>
      <c r="D235" s="7" t="n"/>
      <c r="E235" s="7" t="n"/>
      <c r="F235" s="7" t="n"/>
      <c r="G235" s="8">
        <f>IF(COUNTA(A235:F235)=0,"",IF(TRIM(A235&amp;"")="","Item required",IFERROR(IF(NOT(AND(COUNT(B235:C235,F235)=3,MIN(B235:C235)&gt;=0,F235&gt;0,COUNT(D235:E235)=COUNTA(D235:E235),MIN(D235:E235)&gt;=0)),"Use nonnegative numbers; container must be positive",IF(NOT(IF(AND(B235&gt;0,C235+N(D235)&gt;0),B235*(C235+N(D235))*(1+N(E235)/100)/F235&gt;0,TRUE)),"Card requirement below numeric range; rescale",IF(B235*(C235+N(D235))*(1+N(E235)/100)/F235&gt;9007199254740991,"Card count too large; rescale units","Ready"))),"Check inputs / numeric range")))</f>
        <v/>
      </c>
      <c r="H235" s="8">
        <f>IF(G235&lt;&gt;"Ready","",IFERROR(C235+N(D235),""))</f>
        <v/>
      </c>
      <c r="I235" s="8">
        <f>IF(G235&lt;&gt;"Ready","",IFERROR(B235*H235,""))</f>
        <v/>
      </c>
      <c r="J235" s="8">
        <f>IF(G235&lt;&gt;"Ready","",IFERROR(I235*(N(E235)/100),""))</f>
        <v/>
      </c>
      <c r="K235" s="8">
        <f>IF(G235&lt;&gt;"Ready","",IFERROR(I235*(1+N(E235)/100)/F235,""))</f>
        <v/>
      </c>
      <c r="L235" s="8">
        <f>IF(G235&lt;&gt;"Ready","",IFERROR(IF(ABS(K235-ROUND(K235,0))&lt;=MIN(8.881784197001252E-16*K235,1E-9),ROUND(K235,0),ROUNDUP(K235,0)),""))</f>
        <v/>
      </c>
      <c r="M235" s="8">
        <f>IF(G235&lt;&gt;"Ready","",IFERROR(L235*F235,""))</f>
        <v/>
      </c>
      <c r="N235" s="8">
        <f>IF(G235&lt;&gt;"Ready","",IFERROR(M235,""))</f>
        <v/>
      </c>
      <c r="O235" s="8">
        <f>IF(G235&lt;&gt;"Ready","",IFERROR(M235/2,""))</f>
        <v/>
      </c>
    </row>
    <row r="236">
      <c r="A236" s="6" t="n"/>
      <c r="B236" s="7" t="n"/>
      <c r="C236" s="7" t="n"/>
      <c r="D236" s="7" t="n"/>
      <c r="E236" s="7" t="n"/>
      <c r="F236" s="7" t="n"/>
      <c r="G236" s="8">
        <f>IF(COUNTA(A236:F236)=0,"",IF(TRIM(A236&amp;"")="","Item required",IFERROR(IF(NOT(AND(COUNT(B236:C236,F236)=3,MIN(B236:C236)&gt;=0,F236&gt;0,COUNT(D236:E236)=COUNTA(D236:E236),MIN(D236:E236)&gt;=0)),"Use nonnegative numbers; container must be positive",IF(NOT(IF(AND(B236&gt;0,C236+N(D236)&gt;0),B236*(C236+N(D236))*(1+N(E236)/100)/F236&gt;0,TRUE)),"Card requirement below numeric range; rescale",IF(B236*(C236+N(D236))*(1+N(E236)/100)/F236&gt;9007199254740991,"Card count too large; rescale units","Ready"))),"Check inputs / numeric range")))</f>
        <v/>
      </c>
      <c r="H236" s="8">
        <f>IF(G236&lt;&gt;"Ready","",IFERROR(C236+N(D236),""))</f>
        <v/>
      </c>
      <c r="I236" s="8">
        <f>IF(G236&lt;&gt;"Ready","",IFERROR(B236*H236,""))</f>
        <v/>
      </c>
      <c r="J236" s="8">
        <f>IF(G236&lt;&gt;"Ready","",IFERROR(I236*(N(E236)/100),""))</f>
        <v/>
      </c>
      <c r="K236" s="8">
        <f>IF(G236&lt;&gt;"Ready","",IFERROR(I236*(1+N(E236)/100)/F236,""))</f>
        <v/>
      </c>
      <c r="L236" s="8">
        <f>IF(G236&lt;&gt;"Ready","",IFERROR(IF(ABS(K236-ROUND(K236,0))&lt;=MIN(8.881784197001252E-16*K236,1E-9),ROUND(K236,0),ROUNDUP(K236,0)),""))</f>
        <v/>
      </c>
      <c r="M236" s="8">
        <f>IF(G236&lt;&gt;"Ready","",IFERROR(L236*F236,""))</f>
        <v/>
      </c>
      <c r="N236" s="8">
        <f>IF(G236&lt;&gt;"Ready","",IFERROR(M236,""))</f>
        <v/>
      </c>
      <c r="O236" s="8">
        <f>IF(G236&lt;&gt;"Ready","",IFERROR(M236/2,""))</f>
        <v/>
      </c>
    </row>
    <row r="237">
      <c r="A237" s="6" t="n"/>
      <c r="B237" s="7" t="n"/>
      <c r="C237" s="7" t="n"/>
      <c r="D237" s="7" t="n"/>
      <c r="E237" s="7" t="n"/>
      <c r="F237" s="7" t="n"/>
      <c r="G237" s="8">
        <f>IF(COUNTA(A237:F237)=0,"",IF(TRIM(A237&amp;"")="","Item required",IFERROR(IF(NOT(AND(COUNT(B237:C237,F237)=3,MIN(B237:C237)&gt;=0,F237&gt;0,COUNT(D237:E237)=COUNTA(D237:E237),MIN(D237:E237)&gt;=0)),"Use nonnegative numbers; container must be positive",IF(NOT(IF(AND(B237&gt;0,C237+N(D237)&gt;0),B237*(C237+N(D237))*(1+N(E237)/100)/F237&gt;0,TRUE)),"Card requirement below numeric range; rescale",IF(B237*(C237+N(D237))*(1+N(E237)/100)/F237&gt;9007199254740991,"Card count too large; rescale units","Ready"))),"Check inputs / numeric range")))</f>
        <v/>
      </c>
      <c r="H237" s="8">
        <f>IF(G237&lt;&gt;"Ready","",IFERROR(C237+N(D237),""))</f>
        <v/>
      </c>
      <c r="I237" s="8">
        <f>IF(G237&lt;&gt;"Ready","",IFERROR(B237*H237,""))</f>
        <v/>
      </c>
      <c r="J237" s="8">
        <f>IF(G237&lt;&gt;"Ready","",IFERROR(I237*(N(E237)/100),""))</f>
        <v/>
      </c>
      <c r="K237" s="8">
        <f>IF(G237&lt;&gt;"Ready","",IFERROR(I237*(1+N(E237)/100)/F237,""))</f>
        <v/>
      </c>
      <c r="L237" s="8">
        <f>IF(G237&lt;&gt;"Ready","",IFERROR(IF(ABS(K237-ROUND(K237,0))&lt;=MIN(8.881784197001252E-16*K237,1E-9),ROUND(K237,0),ROUNDUP(K237,0)),""))</f>
        <v/>
      </c>
      <c r="M237" s="8">
        <f>IF(G237&lt;&gt;"Ready","",IFERROR(L237*F237,""))</f>
        <v/>
      </c>
      <c r="N237" s="8">
        <f>IF(G237&lt;&gt;"Ready","",IFERROR(M237,""))</f>
        <v/>
      </c>
      <c r="O237" s="8">
        <f>IF(G237&lt;&gt;"Ready","",IFERROR(M237/2,""))</f>
        <v/>
      </c>
    </row>
    <row r="238">
      <c r="A238" s="6" t="n"/>
      <c r="B238" s="7" t="n"/>
      <c r="C238" s="7" t="n"/>
      <c r="D238" s="7" t="n"/>
      <c r="E238" s="7" t="n"/>
      <c r="F238" s="7" t="n"/>
      <c r="G238" s="8">
        <f>IF(COUNTA(A238:F238)=0,"",IF(TRIM(A238&amp;"")="","Item required",IFERROR(IF(NOT(AND(COUNT(B238:C238,F238)=3,MIN(B238:C238)&gt;=0,F238&gt;0,COUNT(D238:E238)=COUNTA(D238:E238),MIN(D238:E238)&gt;=0)),"Use nonnegative numbers; container must be positive",IF(NOT(IF(AND(B238&gt;0,C238+N(D238)&gt;0),B238*(C238+N(D238))*(1+N(E238)/100)/F238&gt;0,TRUE)),"Card requirement below numeric range; rescale",IF(B238*(C238+N(D238))*(1+N(E238)/100)/F238&gt;9007199254740991,"Card count too large; rescale units","Ready"))),"Check inputs / numeric range")))</f>
        <v/>
      </c>
      <c r="H238" s="8">
        <f>IF(G238&lt;&gt;"Ready","",IFERROR(C238+N(D238),""))</f>
        <v/>
      </c>
      <c r="I238" s="8">
        <f>IF(G238&lt;&gt;"Ready","",IFERROR(B238*H238,""))</f>
        <v/>
      </c>
      <c r="J238" s="8">
        <f>IF(G238&lt;&gt;"Ready","",IFERROR(I238*(N(E238)/100),""))</f>
        <v/>
      </c>
      <c r="K238" s="8">
        <f>IF(G238&lt;&gt;"Ready","",IFERROR(I238*(1+N(E238)/100)/F238,""))</f>
        <v/>
      </c>
      <c r="L238" s="8">
        <f>IF(G238&lt;&gt;"Ready","",IFERROR(IF(ABS(K238-ROUND(K238,0))&lt;=MIN(8.881784197001252E-16*K238,1E-9),ROUND(K238,0),ROUNDUP(K238,0)),""))</f>
        <v/>
      </c>
      <c r="M238" s="8">
        <f>IF(G238&lt;&gt;"Ready","",IFERROR(L238*F238,""))</f>
        <v/>
      </c>
      <c r="N238" s="8">
        <f>IF(G238&lt;&gt;"Ready","",IFERROR(M238,""))</f>
        <v/>
      </c>
      <c r="O238" s="8">
        <f>IF(G238&lt;&gt;"Ready","",IFERROR(M238/2,""))</f>
        <v/>
      </c>
    </row>
    <row r="239">
      <c r="A239" s="6" t="n"/>
      <c r="B239" s="7" t="n"/>
      <c r="C239" s="7" t="n"/>
      <c r="D239" s="7" t="n"/>
      <c r="E239" s="7" t="n"/>
      <c r="F239" s="7" t="n"/>
      <c r="G239" s="8">
        <f>IF(COUNTA(A239:F239)=0,"",IF(TRIM(A239&amp;"")="","Item required",IFERROR(IF(NOT(AND(COUNT(B239:C239,F239)=3,MIN(B239:C239)&gt;=0,F239&gt;0,COUNT(D239:E239)=COUNTA(D239:E239),MIN(D239:E239)&gt;=0)),"Use nonnegative numbers; container must be positive",IF(NOT(IF(AND(B239&gt;0,C239+N(D239)&gt;0),B239*(C239+N(D239))*(1+N(E239)/100)/F239&gt;0,TRUE)),"Card requirement below numeric range; rescale",IF(B239*(C239+N(D239))*(1+N(E239)/100)/F239&gt;9007199254740991,"Card count too large; rescale units","Ready"))),"Check inputs / numeric range")))</f>
        <v/>
      </c>
      <c r="H239" s="8">
        <f>IF(G239&lt;&gt;"Ready","",IFERROR(C239+N(D239),""))</f>
        <v/>
      </c>
      <c r="I239" s="8">
        <f>IF(G239&lt;&gt;"Ready","",IFERROR(B239*H239,""))</f>
        <v/>
      </c>
      <c r="J239" s="8">
        <f>IF(G239&lt;&gt;"Ready","",IFERROR(I239*(N(E239)/100),""))</f>
        <v/>
      </c>
      <c r="K239" s="8">
        <f>IF(G239&lt;&gt;"Ready","",IFERROR(I239*(1+N(E239)/100)/F239,""))</f>
        <v/>
      </c>
      <c r="L239" s="8">
        <f>IF(G239&lt;&gt;"Ready","",IFERROR(IF(ABS(K239-ROUND(K239,0))&lt;=MIN(8.881784197001252E-16*K239,1E-9),ROUND(K239,0),ROUNDUP(K239,0)),""))</f>
        <v/>
      </c>
      <c r="M239" s="8">
        <f>IF(G239&lt;&gt;"Ready","",IFERROR(L239*F239,""))</f>
        <v/>
      </c>
      <c r="N239" s="8">
        <f>IF(G239&lt;&gt;"Ready","",IFERROR(M239,""))</f>
        <v/>
      </c>
      <c r="O239" s="8">
        <f>IF(G239&lt;&gt;"Ready","",IFERROR(M239/2,""))</f>
        <v/>
      </c>
    </row>
    <row r="240">
      <c r="A240" s="6" t="n"/>
      <c r="B240" s="7" t="n"/>
      <c r="C240" s="7" t="n"/>
      <c r="D240" s="7" t="n"/>
      <c r="E240" s="7" t="n"/>
      <c r="F240" s="7" t="n"/>
      <c r="G240" s="8">
        <f>IF(COUNTA(A240:F240)=0,"",IF(TRIM(A240&amp;"")="","Item required",IFERROR(IF(NOT(AND(COUNT(B240:C240,F240)=3,MIN(B240:C240)&gt;=0,F240&gt;0,COUNT(D240:E240)=COUNTA(D240:E240),MIN(D240:E240)&gt;=0)),"Use nonnegative numbers; container must be positive",IF(NOT(IF(AND(B240&gt;0,C240+N(D240)&gt;0),B240*(C240+N(D240))*(1+N(E240)/100)/F240&gt;0,TRUE)),"Card requirement below numeric range; rescale",IF(B240*(C240+N(D240))*(1+N(E240)/100)/F240&gt;9007199254740991,"Card count too large; rescale units","Ready"))),"Check inputs / numeric range")))</f>
        <v/>
      </c>
      <c r="H240" s="8">
        <f>IF(G240&lt;&gt;"Ready","",IFERROR(C240+N(D240),""))</f>
        <v/>
      </c>
      <c r="I240" s="8">
        <f>IF(G240&lt;&gt;"Ready","",IFERROR(B240*H240,""))</f>
        <v/>
      </c>
      <c r="J240" s="8">
        <f>IF(G240&lt;&gt;"Ready","",IFERROR(I240*(N(E240)/100),""))</f>
        <v/>
      </c>
      <c r="K240" s="8">
        <f>IF(G240&lt;&gt;"Ready","",IFERROR(I240*(1+N(E240)/100)/F240,""))</f>
        <v/>
      </c>
      <c r="L240" s="8">
        <f>IF(G240&lt;&gt;"Ready","",IFERROR(IF(ABS(K240-ROUND(K240,0))&lt;=MIN(8.881784197001252E-16*K240,1E-9),ROUND(K240,0),ROUNDUP(K240,0)),""))</f>
        <v/>
      </c>
      <c r="M240" s="8">
        <f>IF(G240&lt;&gt;"Ready","",IFERROR(L240*F240,""))</f>
        <v/>
      </c>
      <c r="N240" s="8">
        <f>IF(G240&lt;&gt;"Ready","",IFERROR(M240,""))</f>
        <v/>
      </c>
      <c r="O240" s="8">
        <f>IF(G240&lt;&gt;"Ready","",IFERROR(M240/2,""))</f>
        <v/>
      </c>
    </row>
    <row r="241">
      <c r="A241" s="6" t="n"/>
      <c r="B241" s="7" t="n"/>
      <c r="C241" s="7" t="n"/>
      <c r="D241" s="7" t="n"/>
      <c r="E241" s="7" t="n"/>
      <c r="F241" s="7" t="n"/>
      <c r="G241" s="8">
        <f>IF(COUNTA(A241:F241)=0,"",IF(TRIM(A241&amp;"")="","Item required",IFERROR(IF(NOT(AND(COUNT(B241:C241,F241)=3,MIN(B241:C241)&gt;=0,F241&gt;0,COUNT(D241:E241)=COUNTA(D241:E241),MIN(D241:E241)&gt;=0)),"Use nonnegative numbers; container must be positive",IF(NOT(IF(AND(B241&gt;0,C241+N(D241)&gt;0),B241*(C241+N(D241))*(1+N(E241)/100)/F241&gt;0,TRUE)),"Card requirement below numeric range; rescale",IF(B241*(C241+N(D241))*(1+N(E241)/100)/F241&gt;9007199254740991,"Card count too large; rescale units","Ready"))),"Check inputs / numeric range")))</f>
        <v/>
      </c>
      <c r="H241" s="8">
        <f>IF(G241&lt;&gt;"Ready","",IFERROR(C241+N(D241),""))</f>
        <v/>
      </c>
      <c r="I241" s="8">
        <f>IF(G241&lt;&gt;"Ready","",IFERROR(B241*H241,""))</f>
        <v/>
      </c>
      <c r="J241" s="8">
        <f>IF(G241&lt;&gt;"Ready","",IFERROR(I241*(N(E241)/100),""))</f>
        <v/>
      </c>
      <c r="K241" s="8">
        <f>IF(G241&lt;&gt;"Ready","",IFERROR(I241*(1+N(E241)/100)/F241,""))</f>
        <v/>
      </c>
      <c r="L241" s="8">
        <f>IF(G241&lt;&gt;"Ready","",IFERROR(IF(ABS(K241-ROUND(K241,0))&lt;=MIN(8.881784197001252E-16*K241,1E-9),ROUND(K241,0),ROUNDUP(K241,0)),""))</f>
        <v/>
      </c>
      <c r="M241" s="8">
        <f>IF(G241&lt;&gt;"Ready","",IFERROR(L241*F241,""))</f>
        <v/>
      </c>
      <c r="N241" s="8">
        <f>IF(G241&lt;&gt;"Ready","",IFERROR(M241,""))</f>
        <v/>
      </c>
      <c r="O241" s="8">
        <f>IF(G241&lt;&gt;"Ready","",IFERROR(M241/2,""))</f>
        <v/>
      </c>
    </row>
    <row r="242">
      <c r="A242" s="6" t="n"/>
      <c r="B242" s="7" t="n"/>
      <c r="C242" s="7" t="n"/>
      <c r="D242" s="7" t="n"/>
      <c r="E242" s="7" t="n"/>
      <c r="F242" s="7" t="n"/>
      <c r="G242" s="8">
        <f>IF(COUNTA(A242:F242)=0,"",IF(TRIM(A242&amp;"")="","Item required",IFERROR(IF(NOT(AND(COUNT(B242:C242,F242)=3,MIN(B242:C242)&gt;=0,F242&gt;0,COUNT(D242:E242)=COUNTA(D242:E242),MIN(D242:E242)&gt;=0)),"Use nonnegative numbers; container must be positive",IF(NOT(IF(AND(B242&gt;0,C242+N(D242)&gt;0),B242*(C242+N(D242))*(1+N(E242)/100)/F242&gt;0,TRUE)),"Card requirement below numeric range; rescale",IF(B242*(C242+N(D242))*(1+N(E242)/100)/F242&gt;9007199254740991,"Card count too large; rescale units","Ready"))),"Check inputs / numeric range")))</f>
        <v/>
      </c>
      <c r="H242" s="8">
        <f>IF(G242&lt;&gt;"Ready","",IFERROR(C242+N(D242),""))</f>
        <v/>
      </c>
      <c r="I242" s="8">
        <f>IF(G242&lt;&gt;"Ready","",IFERROR(B242*H242,""))</f>
        <v/>
      </c>
      <c r="J242" s="8">
        <f>IF(G242&lt;&gt;"Ready","",IFERROR(I242*(N(E242)/100),""))</f>
        <v/>
      </c>
      <c r="K242" s="8">
        <f>IF(G242&lt;&gt;"Ready","",IFERROR(I242*(1+N(E242)/100)/F242,""))</f>
        <v/>
      </c>
      <c r="L242" s="8">
        <f>IF(G242&lt;&gt;"Ready","",IFERROR(IF(ABS(K242-ROUND(K242,0))&lt;=MIN(8.881784197001252E-16*K242,1E-9),ROUND(K242,0),ROUNDUP(K242,0)),""))</f>
        <v/>
      </c>
      <c r="M242" s="8">
        <f>IF(G242&lt;&gt;"Ready","",IFERROR(L242*F242,""))</f>
        <v/>
      </c>
      <c r="N242" s="8">
        <f>IF(G242&lt;&gt;"Ready","",IFERROR(M242,""))</f>
        <v/>
      </c>
      <c r="O242" s="8">
        <f>IF(G242&lt;&gt;"Ready","",IFERROR(M242/2,""))</f>
        <v/>
      </c>
    </row>
    <row r="243">
      <c r="A243" s="6" t="n"/>
      <c r="B243" s="7" t="n"/>
      <c r="C243" s="7" t="n"/>
      <c r="D243" s="7" t="n"/>
      <c r="E243" s="7" t="n"/>
      <c r="F243" s="7" t="n"/>
      <c r="G243" s="8">
        <f>IF(COUNTA(A243:F243)=0,"",IF(TRIM(A243&amp;"")="","Item required",IFERROR(IF(NOT(AND(COUNT(B243:C243,F243)=3,MIN(B243:C243)&gt;=0,F243&gt;0,COUNT(D243:E243)=COUNTA(D243:E243),MIN(D243:E243)&gt;=0)),"Use nonnegative numbers; container must be positive",IF(NOT(IF(AND(B243&gt;0,C243+N(D243)&gt;0),B243*(C243+N(D243))*(1+N(E243)/100)/F243&gt;0,TRUE)),"Card requirement below numeric range; rescale",IF(B243*(C243+N(D243))*(1+N(E243)/100)/F243&gt;9007199254740991,"Card count too large; rescale units","Ready"))),"Check inputs / numeric range")))</f>
        <v/>
      </c>
      <c r="H243" s="8">
        <f>IF(G243&lt;&gt;"Ready","",IFERROR(C243+N(D243),""))</f>
        <v/>
      </c>
      <c r="I243" s="8">
        <f>IF(G243&lt;&gt;"Ready","",IFERROR(B243*H243,""))</f>
        <v/>
      </c>
      <c r="J243" s="8">
        <f>IF(G243&lt;&gt;"Ready","",IFERROR(I243*(N(E243)/100),""))</f>
        <v/>
      </c>
      <c r="K243" s="8">
        <f>IF(G243&lt;&gt;"Ready","",IFERROR(I243*(1+N(E243)/100)/F243,""))</f>
        <v/>
      </c>
      <c r="L243" s="8">
        <f>IF(G243&lt;&gt;"Ready","",IFERROR(IF(ABS(K243-ROUND(K243,0))&lt;=MIN(8.881784197001252E-16*K243,1E-9),ROUND(K243,0),ROUNDUP(K243,0)),""))</f>
        <v/>
      </c>
      <c r="M243" s="8">
        <f>IF(G243&lt;&gt;"Ready","",IFERROR(L243*F243,""))</f>
        <v/>
      </c>
      <c r="N243" s="8">
        <f>IF(G243&lt;&gt;"Ready","",IFERROR(M243,""))</f>
        <v/>
      </c>
      <c r="O243" s="8">
        <f>IF(G243&lt;&gt;"Ready","",IFERROR(M243/2,""))</f>
        <v/>
      </c>
    </row>
    <row r="244">
      <c r="A244" s="6" t="n"/>
      <c r="B244" s="7" t="n"/>
      <c r="C244" s="7" t="n"/>
      <c r="D244" s="7" t="n"/>
      <c r="E244" s="7" t="n"/>
      <c r="F244" s="7" t="n"/>
      <c r="G244" s="8">
        <f>IF(COUNTA(A244:F244)=0,"",IF(TRIM(A244&amp;"")="","Item required",IFERROR(IF(NOT(AND(COUNT(B244:C244,F244)=3,MIN(B244:C244)&gt;=0,F244&gt;0,COUNT(D244:E244)=COUNTA(D244:E244),MIN(D244:E244)&gt;=0)),"Use nonnegative numbers; container must be positive",IF(NOT(IF(AND(B244&gt;0,C244+N(D244)&gt;0),B244*(C244+N(D244))*(1+N(E244)/100)/F244&gt;0,TRUE)),"Card requirement below numeric range; rescale",IF(B244*(C244+N(D244))*(1+N(E244)/100)/F244&gt;9007199254740991,"Card count too large; rescale units","Ready"))),"Check inputs / numeric range")))</f>
        <v/>
      </c>
      <c r="H244" s="8">
        <f>IF(G244&lt;&gt;"Ready","",IFERROR(C244+N(D244),""))</f>
        <v/>
      </c>
      <c r="I244" s="8">
        <f>IF(G244&lt;&gt;"Ready","",IFERROR(B244*H244,""))</f>
        <v/>
      </c>
      <c r="J244" s="8">
        <f>IF(G244&lt;&gt;"Ready","",IFERROR(I244*(N(E244)/100),""))</f>
        <v/>
      </c>
      <c r="K244" s="8">
        <f>IF(G244&lt;&gt;"Ready","",IFERROR(I244*(1+N(E244)/100)/F244,""))</f>
        <v/>
      </c>
      <c r="L244" s="8">
        <f>IF(G244&lt;&gt;"Ready","",IFERROR(IF(ABS(K244-ROUND(K244,0))&lt;=MIN(8.881784197001252E-16*K244,1E-9),ROUND(K244,0),ROUNDUP(K244,0)),""))</f>
        <v/>
      </c>
      <c r="M244" s="8">
        <f>IF(G244&lt;&gt;"Ready","",IFERROR(L244*F244,""))</f>
        <v/>
      </c>
      <c r="N244" s="8">
        <f>IF(G244&lt;&gt;"Ready","",IFERROR(M244,""))</f>
        <v/>
      </c>
      <c r="O244" s="8">
        <f>IF(G244&lt;&gt;"Ready","",IFERROR(M244/2,""))</f>
        <v/>
      </c>
    </row>
    <row r="245">
      <c r="A245" s="6" t="n"/>
      <c r="B245" s="7" t="n"/>
      <c r="C245" s="7" t="n"/>
      <c r="D245" s="7" t="n"/>
      <c r="E245" s="7" t="n"/>
      <c r="F245" s="7" t="n"/>
      <c r="G245" s="8">
        <f>IF(COUNTA(A245:F245)=0,"",IF(TRIM(A245&amp;"")="","Item required",IFERROR(IF(NOT(AND(COUNT(B245:C245,F245)=3,MIN(B245:C245)&gt;=0,F245&gt;0,COUNT(D245:E245)=COUNTA(D245:E245),MIN(D245:E245)&gt;=0)),"Use nonnegative numbers; container must be positive",IF(NOT(IF(AND(B245&gt;0,C245+N(D245)&gt;0),B245*(C245+N(D245))*(1+N(E245)/100)/F245&gt;0,TRUE)),"Card requirement below numeric range; rescale",IF(B245*(C245+N(D245))*(1+N(E245)/100)/F245&gt;9007199254740991,"Card count too large; rescale units","Ready"))),"Check inputs / numeric range")))</f>
        <v/>
      </c>
      <c r="H245" s="8">
        <f>IF(G245&lt;&gt;"Ready","",IFERROR(C245+N(D245),""))</f>
        <v/>
      </c>
      <c r="I245" s="8">
        <f>IF(G245&lt;&gt;"Ready","",IFERROR(B245*H245,""))</f>
        <v/>
      </c>
      <c r="J245" s="8">
        <f>IF(G245&lt;&gt;"Ready","",IFERROR(I245*(N(E245)/100),""))</f>
        <v/>
      </c>
      <c r="K245" s="8">
        <f>IF(G245&lt;&gt;"Ready","",IFERROR(I245*(1+N(E245)/100)/F245,""))</f>
        <v/>
      </c>
      <c r="L245" s="8">
        <f>IF(G245&lt;&gt;"Ready","",IFERROR(IF(ABS(K245-ROUND(K245,0))&lt;=MIN(8.881784197001252E-16*K245,1E-9),ROUND(K245,0),ROUNDUP(K245,0)),""))</f>
        <v/>
      </c>
      <c r="M245" s="8">
        <f>IF(G245&lt;&gt;"Ready","",IFERROR(L245*F245,""))</f>
        <v/>
      </c>
      <c r="N245" s="8">
        <f>IF(G245&lt;&gt;"Ready","",IFERROR(M245,""))</f>
        <v/>
      </c>
      <c r="O245" s="8">
        <f>IF(G245&lt;&gt;"Ready","",IFERROR(M245/2,""))</f>
        <v/>
      </c>
    </row>
    <row r="246">
      <c r="A246" s="6" t="n"/>
      <c r="B246" s="7" t="n"/>
      <c r="C246" s="7" t="n"/>
      <c r="D246" s="7" t="n"/>
      <c r="E246" s="7" t="n"/>
      <c r="F246" s="7" t="n"/>
      <c r="G246" s="8">
        <f>IF(COUNTA(A246:F246)=0,"",IF(TRIM(A246&amp;"")="","Item required",IFERROR(IF(NOT(AND(COUNT(B246:C246,F246)=3,MIN(B246:C246)&gt;=0,F246&gt;0,COUNT(D246:E246)=COUNTA(D246:E246),MIN(D246:E246)&gt;=0)),"Use nonnegative numbers; container must be positive",IF(NOT(IF(AND(B246&gt;0,C246+N(D246)&gt;0),B246*(C246+N(D246))*(1+N(E246)/100)/F246&gt;0,TRUE)),"Card requirement below numeric range; rescale",IF(B246*(C246+N(D246))*(1+N(E246)/100)/F246&gt;9007199254740991,"Card count too large; rescale units","Ready"))),"Check inputs / numeric range")))</f>
        <v/>
      </c>
      <c r="H246" s="8">
        <f>IF(G246&lt;&gt;"Ready","",IFERROR(C246+N(D246),""))</f>
        <v/>
      </c>
      <c r="I246" s="8">
        <f>IF(G246&lt;&gt;"Ready","",IFERROR(B246*H246,""))</f>
        <v/>
      </c>
      <c r="J246" s="8">
        <f>IF(G246&lt;&gt;"Ready","",IFERROR(I246*(N(E246)/100),""))</f>
        <v/>
      </c>
      <c r="K246" s="8">
        <f>IF(G246&lt;&gt;"Ready","",IFERROR(I246*(1+N(E246)/100)/F246,""))</f>
        <v/>
      </c>
      <c r="L246" s="8">
        <f>IF(G246&lt;&gt;"Ready","",IFERROR(IF(ABS(K246-ROUND(K246,0))&lt;=MIN(8.881784197001252E-16*K246,1E-9),ROUND(K246,0),ROUNDUP(K246,0)),""))</f>
        <v/>
      </c>
      <c r="M246" s="8">
        <f>IF(G246&lt;&gt;"Ready","",IFERROR(L246*F246,""))</f>
        <v/>
      </c>
      <c r="N246" s="8">
        <f>IF(G246&lt;&gt;"Ready","",IFERROR(M246,""))</f>
        <v/>
      </c>
      <c r="O246" s="8">
        <f>IF(G246&lt;&gt;"Ready","",IFERROR(M246/2,""))</f>
        <v/>
      </c>
    </row>
    <row r="247">
      <c r="A247" s="6" t="n"/>
      <c r="B247" s="7" t="n"/>
      <c r="C247" s="7" t="n"/>
      <c r="D247" s="7" t="n"/>
      <c r="E247" s="7" t="n"/>
      <c r="F247" s="7" t="n"/>
      <c r="G247" s="8">
        <f>IF(COUNTA(A247:F247)=0,"",IF(TRIM(A247&amp;"")="","Item required",IFERROR(IF(NOT(AND(COUNT(B247:C247,F247)=3,MIN(B247:C247)&gt;=0,F247&gt;0,COUNT(D247:E247)=COUNTA(D247:E247),MIN(D247:E247)&gt;=0)),"Use nonnegative numbers; container must be positive",IF(NOT(IF(AND(B247&gt;0,C247+N(D247)&gt;0),B247*(C247+N(D247))*(1+N(E247)/100)/F247&gt;0,TRUE)),"Card requirement below numeric range; rescale",IF(B247*(C247+N(D247))*(1+N(E247)/100)/F247&gt;9007199254740991,"Card count too large; rescale units","Ready"))),"Check inputs / numeric range")))</f>
        <v/>
      </c>
      <c r="H247" s="8">
        <f>IF(G247&lt;&gt;"Ready","",IFERROR(C247+N(D247),""))</f>
        <v/>
      </c>
      <c r="I247" s="8">
        <f>IF(G247&lt;&gt;"Ready","",IFERROR(B247*H247,""))</f>
        <v/>
      </c>
      <c r="J247" s="8">
        <f>IF(G247&lt;&gt;"Ready","",IFERROR(I247*(N(E247)/100),""))</f>
        <v/>
      </c>
      <c r="K247" s="8">
        <f>IF(G247&lt;&gt;"Ready","",IFERROR(I247*(1+N(E247)/100)/F247,""))</f>
        <v/>
      </c>
      <c r="L247" s="8">
        <f>IF(G247&lt;&gt;"Ready","",IFERROR(IF(ABS(K247-ROUND(K247,0))&lt;=MIN(8.881784197001252E-16*K247,1E-9),ROUND(K247,0),ROUNDUP(K247,0)),""))</f>
        <v/>
      </c>
      <c r="M247" s="8">
        <f>IF(G247&lt;&gt;"Ready","",IFERROR(L247*F247,""))</f>
        <v/>
      </c>
      <c r="N247" s="8">
        <f>IF(G247&lt;&gt;"Ready","",IFERROR(M247,""))</f>
        <v/>
      </c>
      <c r="O247" s="8">
        <f>IF(G247&lt;&gt;"Ready","",IFERROR(M247/2,""))</f>
        <v/>
      </c>
    </row>
    <row r="248">
      <c r="A248" s="6" t="n"/>
      <c r="B248" s="7" t="n"/>
      <c r="C248" s="7" t="n"/>
      <c r="D248" s="7" t="n"/>
      <c r="E248" s="7" t="n"/>
      <c r="F248" s="7" t="n"/>
      <c r="G248" s="8">
        <f>IF(COUNTA(A248:F248)=0,"",IF(TRIM(A248&amp;"")="","Item required",IFERROR(IF(NOT(AND(COUNT(B248:C248,F248)=3,MIN(B248:C248)&gt;=0,F248&gt;0,COUNT(D248:E248)=COUNTA(D248:E248),MIN(D248:E248)&gt;=0)),"Use nonnegative numbers; container must be positive",IF(NOT(IF(AND(B248&gt;0,C248+N(D248)&gt;0),B248*(C248+N(D248))*(1+N(E248)/100)/F248&gt;0,TRUE)),"Card requirement below numeric range; rescale",IF(B248*(C248+N(D248))*(1+N(E248)/100)/F248&gt;9007199254740991,"Card count too large; rescale units","Ready"))),"Check inputs / numeric range")))</f>
        <v/>
      </c>
      <c r="H248" s="8">
        <f>IF(G248&lt;&gt;"Ready","",IFERROR(C248+N(D248),""))</f>
        <v/>
      </c>
      <c r="I248" s="8">
        <f>IF(G248&lt;&gt;"Ready","",IFERROR(B248*H248,""))</f>
        <v/>
      </c>
      <c r="J248" s="8">
        <f>IF(G248&lt;&gt;"Ready","",IFERROR(I248*(N(E248)/100),""))</f>
        <v/>
      </c>
      <c r="K248" s="8">
        <f>IF(G248&lt;&gt;"Ready","",IFERROR(I248*(1+N(E248)/100)/F248,""))</f>
        <v/>
      </c>
      <c r="L248" s="8">
        <f>IF(G248&lt;&gt;"Ready","",IFERROR(IF(ABS(K248-ROUND(K248,0))&lt;=MIN(8.881784197001252E-16*K248,1E-9),ROUND(K248,0),ROUNDUP(K248,0)),""))</f>
        <v/>
      </c>
      <c r="M248" s="8">
        <f>IF(G248&lt;&gt;"Ready","",IFERROR(L248*F248,""))</f>
        <v/>
      </c>
      <c r="N248" s="8">
        <f>IF(G248&lt;&gt;"Ready","",IFERROR(M248,""))</f>
        <v/>
      </c>
      <c r="O248" s="8">
        <f>IF(G248&lt;&gt;"Ready","",IFERROR(M248/2,""))</f>
        <v/>
      </c>
    </row>
    <row r="249">
      <c r="A249" s="6" t="n"/>
      <c r="B249" s="7" t="n"/>
      <c r="C249" s="7" t="n"/>
      <c r="D249" s="7" t="n"/>
      <c r="E249" s="7" t="n"/>
      <c r="F249" s="7" t="n"/>
      <c r="G249" s="8">
        <f>IF(COUNTA(A249:F249)=0,"",IF(TRIM(A249&amp;"")="","Item required",IFERROR(IF(NOT(AND(COUNT(B249:C249,F249)=3,MIN(B249:C249)&gt;=0,F249&gt;0,COUNT(D249:E249)=COUNTA(D249:E249),MIN(D249:E249)&gt;=0)),"Use nonnegative numbers; container must be positive",IF(NOT(IF(AND(B249&gt;0,C249+N(D249)&gt;0),B249*(C249+N(D249))*(1+N(E249)/100)/F249&gt;0,TRUE)),"Card requirement below numeric range; rescale",IF(B249*(C249+N(D249))*(1+N(E249)/100)/F249&gt;9007199254740991,"Card count too large; rescale units","Ready"))),"Check inputs / numeric range")))</f>
        <v/>
      </c>
      <c r="H249" s="8">
        <f>IF(G249&lt;&gt;"Ready","",IFERROR(C249+N(D249),""))</f>
        <v/>
      </c>
      <c r="I249" s="8">
        <f>IF(G249&lt;&gt;"Ready","",IFERROR(B249*H249,""))</f>
        <v/>
      </c>
      <c r="J249" s="8">
        <f>IF(G249&lt;&gt;"Ready","",IFERROR(I249*(N(E249)/100),""))</f>
        <v/>
      </c>
      <c r="K249" s="8">
        <f>IF(G249&lt;&gt;"Ready","",IFERROR(I249*(1+N(E249)/100)/F249,""))</f>
        <v/>
      </c>
      <c r="L249" s="8">
        <f>IF(G249&lt;&gt;"Ready","",IFERROR(IF(ABS(K249-ROUND(K249,0))&lt;=MIN(8.881784197001252E-16*K249,1E-9),ROUND(K249,0),ROUNDUP(K249,0)),""))</f>
        <v/>
      </c>
      <c r="M249" s="8">
        <f>IF(G249&lt;&gt;"Ready","",IFERROR(L249*F249,""))</f>
        <v/>
      </c>
      <c r="N249" s="8">
        <f>IF(G249&lt;&gt;"Ready","",IFERROR(M249,""))</f>
        <v/>
      </c>
      <c r="O249" s="8">
        <f>IF(G249&lt;&gt;"Ready","",IFERROR(M249/2,""))</f>
        <v/>
      </c>
    </row>
    <row r="250">
      <c r="A250" s="6" t="n"/>
      <c r="B250" s="7" t="n"/>
      <c r="C250" s="7" t="n"/>
      <c r="D250" s="7" t="n"/>
      <c r="E250" s="7" t="n"/>
      <c r="F250" s="7" t="n"/>
      <c r="G250" s="8">
        <f>IF(COUNTA(A250:F250)=0,"",IF(TRIM(A250&amp;"")="","Item required",IFERROR(IF(NOT(AND(COUNT(B250:C250,F250)=3,MIN(B250:C250)&gt;=0,F250&gt;0,COUNT(D250:E250)=COUNTA(D250:E250),MIN(D250:E250)&gt;=0)),"Use nonnegative numbers; container must be positive",IF(NOT(IF(AND(B250&gt;0,C250+N(D250)&gt;0),B250*(C250+N(D250))*(1+N(E250)/100)/F250&gt;0,TRUE)),"Card requirement below numeric range; rescale",IF(B250*(C250+N(D250))*(1+N(E250)/100)/F250&gt;9007199254740991,"Card count too large; rescale units","Ready"))),"Check inputs / numeric range")))</f>
        <v/>
      </c>
      <c r="H250" s="8">
        <f>IF(G250&lt;&gt;"Ready","",IFERROR(C250+N(D250),""))</f>
        <v/>
      </c>
      <c r="I250" s="8">
        <f>IF(G250&lt;&gt;"Ready","",IFERROR(B250*H250,""))</f>
        <v/>
      </c>
      <c r="J250" s="8">
        <f>IF(G250&lt;&gt;"Ready","",IFERROR(I250*(N(E250)/100),""))</f>
        <v/>
      </c>
      <c r="K250" s="8">
        <f>IF(G250&lt;&gt;"Ready","",IFERROR(I250*(1+N(E250)/100)/F250,""))</f>
        <v/>
      </c>
      <c r="L250" s="8">
        <f>IF(G250&lt;&gt;"Ready","",IFERROR(IF(ABS(K250-ROUND(K250,0))&lt;=MIN(8.881784197001252E-16*K250,1E-9),ROUND(K250,0),ROUNDUP(K250,0)),""))</f>
        <v/>
      </c>
      <c r="M250" s="8">
        <f>IF(G250&lt;&gt;"Ready","",IFERROR(L250*F250,""))</f>
        <v/>
      </c>
      <c r="N250" s="8">
        <f>IF(G250&lt;&gt;"Ready","",IFERROR(M250,""))</f>
        <v/>
      </c>
      <c r="O250" s="8">
        <f>IF(G250&lt;&gt;"Ready","",IFERROR(M250/2,""))</f>
        <v/>
      </c>
    </row>
    <row r="251">
      <c r="A251" s="6" t="n"/>
      <c r="B251" s="7" t="n"/>
      <c r="C251" s="7" t="n"/>
      <c r="D251" s="7" t="n"/>
      <c r="E251" s="7" t="n"/>
      <c r="F251" s="7" t="n"/>
      <c r="G251" s="8">
        <f>IF(COUNTA(A251:F251)=0,"",IF(TRIM(A251&amp;"")="","Item required",IFERROR(IF(NOT(AND(COUNT(B251:C251,F251)=3,MIN(B251:C251)&gt;=0,F251&gt;0,COUNT(D251:E251)=COUNTA(D251:E251),MIN(D251:E251)&gt;=0)),"Use nonnegative numbers; container must be positive",IF(NOT(IF(AND(B251&gt;0,C251+N(D251)&gt;0),B251*(C251+N(D251))*(1+N(E251)/100)/F251&gt;0,TRUE)),"Card requirement below numeric range; rescale",IF(B251*(C251+N(D251))*(1+N(E251)/100)/F251&gt;9007199254740991,"Card count too large; rescale units","Ready"))),"Check inputs / numeric range")))</f>
        <v/>
      </c>
      <c r="H251" s="8">
        <f>IF(G251&lt;&gt;"Ready","",IFERROR(C251+N(D251),""))</f>
        <v/>
      </c>
      <c r="I251" s="8">
        <f>IF(G251&lt;&gt;"Ready","",IFERROR(B251*H251,""))</f>
        <v/>
      </c>
      <c r="J251" s="8">
        <f>IF(G251&lt;&gt;"Ready","",IFERROR(I251*(N(E251)/100),""))</f>
        <v/>
      </c>
      <c r="K251" s="8">
        <f>IF(G251&lt;&gt;"Ready","",IFERROR(I251*(1+N(E251)/100)/F251,""))</f>
        <v/>
      </c>
      <c r="L251" s="8">
        <f>IF(G251&lt;&gt;"Ready","",IFERROR(IF(ABS(K251-ROUND(K251,0))&lt;=MIN(8.881784197001252E-16*K251,1E-9),ROUND(K251,0),ROUNDUP(K251,0)),""))</f>
        <v/>
      </c>
      <c r="M251" s="8">
        <f>IF(G251&lt;&gt;"Ready","",IFERROR(L251*F251,""))</f>
        <v/>
      </c>
      <c r="N251" s="8">
        <f>IF(G251&lt;&gt;"Ready","",IFERROR(M251,""))</f>
        <v/>
      </c>
      <c r="O251" s="8">
        <f>IF(G251&lt;&gt;"Ready","",IFERROR(M251/2,""))</f>
        <v/>
      </c>
    </row>
    <row r="252">
      <c r="A252" s="6" t="n"/>
      <c r="B252" s="7" t="n"/>
      <c r="C252" s="7" t="n"/>
      <c r="D252" s="7" t="n"/>
      <c r="E252" s="7" t="n"/>
      <c r="F252" s="7" t="n"/>
      <c r="G252" s="8">
        <f>IF(COUNTA(A252:F252)=0,"",IF(TRIM(A252&amp;"")="","Item required",IFERROR(IF(NOT(AND(COUNT(B252:C252,F252)=3,MIN(B252:C252)&gt;=0,F252&gt;0,COUNT(D252:E252)=COUNTA(D252:E252),MIN(D252:E252)&gt;=0)),"Use nonnegative numbers; container must be positive",IF(NOT(IF(AND(B252&gt;0,C252+N(D252)&gt;0),B252*(C252+N(D252))*(1+N(E252)/100)/F252&gt;0,TRUE)),"Card requirement below numeric range; rescale",IF(B252*(C252+N(D252))*(1+N(E252)/100)/F252&gt;9007199254740991,"Card count too large; rescale units","Ready"))),"Check inputs / numeric range")))</f>
        <v/>
      </c>
      <c r="H252" s="8">
        <f>IF(G252&lt;&gt;"Ready","",IFERROR(C252+N(D252),""))</f>
        <v/>
      </c>
      <c r="I252" s="8">
        <f>IF(G252&lt;&gt;"Ready","",IFERROR(B252*H252,""))</f>
        <v/>
      </c>
      <c r="J252" s="8">
        <f>IF(G252&lt;&gt;"Ready","",IFERROR(I252*(N(E252)/100),""))</f>
        <v/>
      </c>
      <c r="K252" s="8">
        <f>IF(G252&lt;&gt;"Ready","",IFERROR(I252*(1+N(E252)/100)/F252,""))</f>
        <v/>
      </c>
      <c r="L252" s="8">
        <f>IF(G252&lt;&gt;"Ready","",IFERROR(IF(ABS(K252-ROUND(K252,0))&lt;=MIN(8.881784197001252E-16*K252,1E-9),ROUND(K252,0),ROUNDUP(K252,0)),""))</f>
        <v/>
      </c>
      <c r="M252" s="8">
        <f>IF(G252&lt;&gt;"Ready","",IFERROR(L252*F252,""))</f>
        <v/>
      </c>
      <c r="N252" s="8">
        <f>IF(G252&lt;&gt;"Ready","",IFERROR(M252,""))</f>
        <v/>
      </c>
      <c r="O252" s="8">
        <f>IF(G252&lt;&gt;"Ready","",IFERROR(M252/2,""))</f>
        <v/>
      </c>
    </row>
    <row r="253">
      <c r="A253" s="6" t="n"/>
      <c r="B253" s="7" t="n"/>
      <c r="C253" s="7" t="n"/>
      <c r="D253" s="7" t="n"/>
      <c r="E253" s="7" t="n"/>
      <c r="F253" s="7" t="n"/>
      <c r="G253" s="8">
        <f>IF(COUNTA(A253:F253)=0,"",IF(TRIM(A253&amp;"")="","Item required",IFERROR(IF(NOT(AND(COUNT(B253:C253,F253)=3,MIN(B253:C253)&gt;=0,F253&gt;0,COUNT(D253:E253)=COUNTA(D253:E253),MIN(D253:E253)&gt;=0)),"Use nonnegative numbers; container must be positive",IF(NOT(IF(AND(B253&gt;0,C253+N(D253)&gt;0),B253*(C253+N(D253))*(1+N(E253)/100)/F253&gt;0,TRUE)),"Card requirement below numeric range; rescale",IF(B253*(C253+N(D253))*(1+N(E253)/100)/F253&gt;9007199254740991,"Card count too large; rescale units","Ready"))),"Check inputs / numeric range")))</f>
        <v/>
      </c>
      <c r="H253" s="8">
        <f>IF(G253&lt;&gt;"Ready","",IFERROR(C253+N(D253),""))</f>
        <v/>
      </c>
      <c r="I253" s="8">
        <f>IF(G253&lt;&gt;"Ready","",IFERROR(B253*H253,""))</f>
        <v/>
      </c>
      <c r="J253" s="8">
        <f>IF(G253&lt;&gt;"Ready","",IFERROR(I253*(N(E253)/100),""))</f>
        <v/>
      </c>
      <c r="K253" s="8">
        <f>IF(G253&lt;&gt;"Ready","",IFERROR(I253*(1+N(E253)/100)/F253,""))</f>
        <v/>
      </c>
      <c r="L253" s="8">
        <f>IF(G253&lt;&gt;"Ready","",IFERROR(IF(ABS(K253-ROUND(K253,0))&lt;=MIN(8.881784197001252E-16*K253,1E-9),ROUND(K253,0),ROUNDUP(K253,0)),""))</f>
        <v/>
      </c>
      <c r="M253" s="8">
        <f>IF(G253&lt;&gt;"Ready","",IFERROR(L253*F253,""))</f>
        <v/>
      </c>
      <c r="N253" s="8">
        <f>IF(G253&lt;&gt;"Ready","",IFERROR(M253,""))</f>
        <v/>
      </c>
      <c r="O253" s="8">
        <f>IF(G253&lt;&gt;"Ready","",IFERROR(M253/2,""))</f>
        <v/>
      </c>
    </row>
    <row r="254">
      <c r="A254" s="6" t="n"/>
      <c r="B254" s="7" t="n"/>
      <c r="C254" s="7" t="n"/>
      <c r="D254" s="7" t="n"/>
      <c r="E254" s="7" t="n"/>
      <c r="F254" s="7" t="n"/>
      <c r="G254" s="8">
        <f>IF(COUNTA(A254:F254)=0,"",IF(TRIM(A254&amp;"")="","Item required",IFERROR(IF(NOT(AND(COUNT(B254:C254,F254)=3,MIN(B254:C254)&gt;=0,F254&gt;0,COUNT(D254:E254)=COUNTA(D254:E254),MIN(D254:E254)&gt;=0)),"Use nonnegative numbers; container must be positive",IF(NOT(IF(AND(B254&gt;0,C254+N(D254)&gt;0),B254*(C254+N(D254))*(1+N(E254)/100)/F254&gt;0,TRUE)),"Card requirement below numeric range; rescale",IF(B254*(C254+N(D254))*(1+N(E254)/100)/F254&gt;9007199254740991,"Card count too large; rescale units","Ready"))),"Check inputs / numeric range")))</f>
        <v/>
      </c>
      <c r="H254" s="8">
        <f>IF(G254&lt;&gt;"Ready","",IFERROR(C254+N(D254),""))</f>
        <v/>
      </c>
      <c r="I254" s="8">
        <f>IF(G254&lt;&gt;"Ready","",IFERROR(B254*H254,""))</f>
        <v/>
      </c>
      <c r="J254" s="8">
        <f>IF(G254&lt;&gt;"Ready","",IFERROR(I254*(N(E254)/100),""))</f>
        <v/>
      </c>
      <c r="K254" s="8">
        <f>IF(G254&lt;&gt;"Ready","",IFERROR(I254*(1+N(E254)/100)/F254,""))</f>
        <v/>
      </c>
      <c r="L254" s="8">
        <f>IF(G254&lt;&gt;"Ready","",IFERROR(IF(ABS(K254-ROUND(K254,0))&lt;=MIN(8.881784197001252E-16*K254,1E-9),ROUND(K254,0),ROUNDUP(K254,0)),""))</f>
        <v/>
      </c>
      <c r="M254" s="8">
        <f>IF(G254&lt;&gt;"Ready","",IFERROR(L254*F254,""))</f>
        <v/>
      </c>
      <c r="N254" s="8">
        <f>IF(G254&lt;&gt;"Ready","",IFERROR(M254,""))</f>
        <v/>
      </c>
      <c r="O254" s="8">
        <f>IF(G254&lt;&gt;"Ready","",IFERROR(M254/2,""))</f>
        <v/>
      </c>
    </row>
    <row r="255">
      <c r="A255" s="6" t="n"/>
      <c r="B255" s="7" t="n"/>
      <c r="C255" s="7" t="n"/>
      <c r="D255" s="7" t="n"/>
      <c r="E255" s="7" t="n"/>
      <c r="F255" s="7" t="n"/>
      <c r="G255" s="8">
        <f>IF(COUNTA(A255:F255)=0,"",IF(TRIM(A255&amp;"")="","Item required",IFERROR(IF(NOT(AND(COUNT(B255:C255,F255)=3,MIN(B255:C255)&gt;=0,F255&gt;0,COUNT(D255:E255)=COUNTA(D255:E255),MIN(D255:E255)&gt;=0)),"Use nonnegative numbers; container must be positive",IF(NOT(IF(AND(B255&gt;0,C255+N(D255)&gt;0),B255*(C255+N(D255))*(1+N(E255)/100)/F255&gt;0,TRUE)),"Card requirement below numeric range; rescale",IF(B255*(C255+N(D255))*(1+N(E255)/100)/F255&gt;9007199254740991,"Card count too large; rescale units","Ready"))),"Check inputs / numeric range")))</f>
        <v/>
      </c>
      <c r="H255" s="8">
        <f>IF(G255&lt;&gt;"Ready","",IFERROR(C255+N(D255),""))</f>
        <v/>
      </c>
      <c r="I255" s="8">
        <f>IF(G255&lt;&gt;"Ready","",IFERROR(B255*H255,""))</f>
        <v/>
      </c>
      <c r="J255" s="8">
        <f>IF(G255&lt;&gt;"Ready","",IFERROR(I255*(N(E255)/100),""))</f>
        <v/>
      </c>
      <c r="K255" s="8">
        <f>IF(G255&lt;&gt;"Ready","",IFERROR(I255*(1+N(E255)/100)/F255,""))</f>
        <v/>
      </c>
      <c r="L255" s="8">
        <f>IF(G255&lt;&gt;"Ready","",IFERROR(IF(ABS(K255-ROUND(K255,0))&lt;=MIN(8.881784197001252E-16*K255,1E-9),ROUND(K255,0),ROUNDUP(K255,0)),""))</f>
        <v/>
      </c>
      <c r="M255" s="8">
        <f>IF(G255&lt;&gt;"Ready","",IFERROR(L255*F255,""))</f>
        <v/>
      </c>
      <c r="N255" s="8">
        <f>IF(G255&lt;&gt;"Ready","",IFERROR(M255,""))</f>
        <v/>
      </c>
      <c r="O255" s="8">
        <f>IF(G255&lt;&gt;"Ready","",IFERROR(M255/2,""))</f>
        <v/>
      </c>
    </row>
    <row r="256">
      <c r="A256" s="6" t="n"/>
      <c r="B256" s="7" t="n"/>
      <c r="C256" s="7" t="n"/>
      <c r="D256" s="7" t="n"/>
      <c r="E256" s="7" t="n"/>
      <c r="F256" s="7" t="n"/>
      <c r="G256" s="8">
        <f>IF(COUNTA(A256:F256)=0,"",IF(TRIM(A256&amp;"")="","Item required",IFERROR(IF(NOT(AND(COUNT(B256:C256,F256)=3,MIN(B256:C256)&gt;=0,F256&gt;0,COUNT(D256:E256)=COUNTA(D256:E256),MIN(D256:E256)&gt;=0)),"Use nonnegative numbers; container must be positive",IF(NOT(IF(AND(B256&gt;0,C256+N(D256)&gt;0),B256*(C256+N(D256))*(1+N(E256)/100)/F256&gt;0,TRUE)),"Card requirement below numeric range; rescale",IF(B256*(C256+N(D256))*(1+N(E256)/100)/F256&gt;9007199254740991,"Card count too large; rescale units","Ready"))),"Check inputs / numeric range")))</f>
        <v/>
      </c>
      <c r="H256" s="8">
        <f>IF(G256&lt;&gt;"Ready","",IFERROR(C256+N(D256),""))</f>
        <v/>
      </c>
      <c r="I256" s="8">
        <f>IF(G256&lt;&gt;"Ready","",IFERROR(B256*H256,""))</f>
        <v/>
      </c>
      <c r="J256" s="8">
        <f>IF(G256&lt;&gt;"Ready","",IFERROR(I256*(N(E256)/100),""))</f>
        <v/>
      </c>
      <c r="K256" s="8">
        <f>IF(G256&lt;&gt;"Ready","",IFERROR(I256*(1+N(E256)/100)/F256,""))</f>
        <v/>
      </c>
      <c r="L256" s="8">
        <f>IF(G256&lt;&gt;"Ready","",IFERROR(IF(ABS(K256-ROUND(K256,0))&lt;=MIN(8.881784197001252E-16*K256,1E-9),ROUND(K256,0),ROUNDUP(K256,0)),""))</f>
        <v/>
      </c>
      <c r="M256" s="8">
        <f>IF(G256&lt;&gt;"Ready","",IFERROR(L256*F256,""))</f>
        <v/>
      </c>
      <c r="N256" s="8">
        <f>IF(G256&lt;&gt;"Ready","",IFERROR(M256,""))</f>
        <v/>
      </c>
      <c r="O256" s="8">
        <f>IF(G256&lt;&gt;"Ready","",IFERROR(M256/2,""))</f>
        <v/>
      </c>
    </row>
    <row r="257">
      <c r="A257" s="6" t="n"/>
      <c r="B257" s="7" t="n"/>
      <c r="C257" s="7" t="n"/>
      <c r="D257" s="7" t="n"/>
      <c r="E257" s="7" t="n"/>
      <c r="F257" s="7" t="n"/>
      <c r="G257" s="8">
        <f>IF(COUNTA(A257:F257)=0,"",IF(TRIM(A257&amp;"")="","Item required",IFERROR(IF(NOT(AND(COUNT(B257:C257,F257)=3,MIN(B257:C257)&gt;=0,F257&gt;0,COUNT(D257:E257)=COUNTA(D257:E257),MIN(D257:E257)&gt;=0)),"Use nonnegative numbers; container must be positive",IF(NOT(IF(AND(B257&gt;0,C257+N(D257)&gt;0),B257*(C257+N(D257))*(1+N(E257)/100)/F257&gt;0,TRUE)),"Card requirement below numeric range; rescale",IF(B257*(C257+N(D257))*(1+N(E257)/100)/F257&gt;9007199254740991,"Card count too large; rescale units","Ready"))),"Check inputs / numeric range")))</f>
        <v/>
      </c>
      <c r="H257" s="8">
        <f>IF(G257&lt;&gt;"Ready","",IFERROR(C257+N(D257),""))</f>
        <v/>
      </c>
      <c r="I257" s="8">
        <f>IF(G257&lt;&gt;"Ready","",IFERROR(B257*H257,""))</f>
        <v/>
      </c>
      <c r="J257" s="8">
        <f>IF(G257&lt;&gt;"Ready","",IFERROR(I257*(N(E257)/100),""))</f>
        <v/>
      </c>
      <c r="K257" s="8">
        <f>IF(G257&lt;&gt;"Ready","",IFERROR(I257*(1+N(E257)/100)/F257,""))</f>
        <v/>
      </c>
      <c r="L257" s="8">
        <f>IF(G257&lt;&gt;"Ready","",IFERROR(IF(ABS(K257-ROUND(K257,0))&lt;=MIN(8.881784197001252E-16*K257,1E-9),ROUND(K257,0),ROUNDUP(K257,0)),""))</f>
        <v/>
      </c>
      <c r="M257" s="8">
        <f>IF(G257&lt;&gt;"Ready","",IFERROR(L257*F257,""))</f>
        <v/>
      </c>
      <c r="N257" s="8">
        <f>IF(G257&lt;&gt;"Ready","",IFERROR(M257,""))</f>
        <v/>
      </c>
      <c r="O257" s="8">
        <f>IF(G257&lt;&gt;"Ready","",IFERROR(M257/2,""))</f>
        <v/>
      </c>
    </row>
    <row r="258">
      <c r="A258" s="6" t="n"/>
      <c r="B258" s="7" t="n"/>
      <c r="C258" s="7" t="n"/>
      <c r="D258" s="7" t="n"/>
      <c r="E258" s="7" t="n"/>
      <c r="F258" s="7" t="n"/>
      <c r="G258" s="8">
        <f>IF(COUNTA(A258:F258)=0,"",IF(TRIM(A258&amp;"")="","Item required",IFERROR(IF(NOT(AND(COUNT(B258:C258,F258)=3,MIN(B258:C258)&gt;=0,F258&gt;0,COUNT(D258:E258)=COUNTA(D258:E258),MIN(D258:E258)&gt;=0)),"Use nonnegative numbers; container must be positive",IF(NOT(IF(AND(B258&gt;0,C258+N(D258)&gt;0),B258*(C258+N(D258))*(1+N(E258)/100)/F258&gt;0,TRUE)),"Card requirement below numeric range; rescale",IF(B258*(C258+N(D258))*(1+N(E258)/100)/F258&gt;9007199254740991,"Card count too large; rescale units","Ready"))),"Check inputs / numeric range")))</f>
        <v/>
      </c>
      <c r="H258" s="8">
        <f>IF(G258&lt;&gt;"Ready","",IFERROR(C258+N(D258),""))</f>
        <v/>
      </c>
      <c r="I258" s="8">
        <f>IF(G258&lt;&gt;"Ready","",IFERROR(B258*H258,""))</f>
        <v/>
      </c>
      <c r="J258" s="8">
        <f>IF(G258&lt;&gt;"Ready","",IFERROR(I258*(N(E258)/100),""))</f>
        <v/>
      </c>
      <c r="K258" s="8">
        <f>IF(G258&lt;&gt;"Ready","",IFERROR(I258*(1+N(E258)/100)/F258,""))</f>
        <v/>
      </c>
      <c r="L258" s="8">
        <f>IF(G258&lt;&gt;"Ready","",IFERROR(IF(ABS(K258-ROUND(K258,0))&lt;=MIN(8.881784197001252E-16*K258,1E-9),ROUND(K258,0),ROUNDUP(K258,0)),""))</f>
        <v/>
      </c>
      <c r="M258" s="8">
        <f>IF(G258&lt;&gt;"Ready","",IFERROR(L258*F258,""))</f>
        <v/>
      </c>
      <c r="N258" s="8">
        <f>IF(G258&lt;&gt;"Ready","",IFERROR(M258,""))</f>
        <v/>
      </c>
      <c r="O258" s="8">
        <f>IF(G258&lt;&gt;"Ready","",IFERROR(M258/2,""))</f>
        <v/>
      </c>
    </row>
    <row r="259">
      <c r="A259" s="6" t="n"/>
      <c r="B259" s="7" t="n"/>
      <c r="C259" s="7" t="n"/>
      <c r="D259" s="7" t="n"/>
      <c r="E259" s="7" t="n"/>
      <c r="F259" s="7" t="n"/>
      <c r="G259" s="8">
        <f>IF(COUNTA(A259:F259)=0,"",IF(TRIM(A259&amp;"")="","Item required",IFERROR(IF(NOT(AND(COUNT(B259:C259,F259)=3,MIN(B259:C259)&gt;=0,F259&gt;0,COUNT(D259:E259)=COUNTA(D259:E259),MIN(D259:E259)&gt;=0)),"Use nonnegative numbers; container must be positive",IF(NOT(IF(AND(B259&gt;0,C259+N(D259)&gt;0),B259*(C259+N(D259))*(1+N(E259)/100)/F259&gt;0,TRUE)),"Card requirement below numeric range; rescale",IF(B259*(C259+N(D259))*(1+N(E259)/100)/F259&gt;9007199254740991,"Card count too large; rescale units","Ready"))),"Check inputs / numeric range")))</f>
        <v/>
      </c>
      <c r="H259" s="8">
        <f>IF(G259&lt;&gt;"Ready","",IFERROR(C259+N(D259),""))</f>
        <v/>
      </c>
      <c r="I259" s="8">
        <f>IF(G259&lt;&gt;"Ready","",IFERROR(B259*H259,""))</f>
        <v/>
      </c>
      <c r="J259" s="8">
        <f>IF(G259&lt;&gt;"Ready","",IFERROR(I259*(N(E259)/100),""))</f>
        <v/>
      </c>
      <c r="K259" s="8">
        <f>IF(G259&lt;&gt;"Ready","",IFERROR(I259*(1+N(E259)/100)/F259,""))</f>
        <v/>
      </c>
      <c r="L259" s="8">
        <f>IF(G259&lt;&gt;"Ready","",IFERROR(IF(ABS(K259-ROUND(K259,0))&lt;=MIN(8.881784197001252E-16*K259,1E-9),ROUND(K259,0),ROUNDUP(K259,0)),""))</f>
        <v/>
      </c>
      <c r="M259" s="8">
        <f>IF(G259&lt;&gt;"Ready","",IFERROR(L259*F259,""))</f>
        <v/>
      </c>
      <c r="N259" s="8">
        <f>IF(G259&lt;&gt;"Ready","",IFERROR(M259,""))</f>
        <v/>
      </c>
      <c r="O259" s="8">
        <f>IF(G259&lt;&gt;"Ready","",IFERROR(M259/2,""))</f>
        <v/>
      </c>
    </row>
    <row r="260">
      <c r="A260" s="6" t="n"/>
      <c r="B260" s="7" t="n"/>
      <c r="C260" s="7" t="n"/>
      <c r="D260" s="7" t="n"/>
      <c r="E260" s="7" t="n"/>
      <c r="F260" s="7" t="n"/>
      <c r="G260" s="8">
        <f>IF(COUNTA(A260:F260)=0,"",IF(TRIM(A260&amp;"")="","Item required",IFERROR(IF(NOT(AND(COUNT(B260:C260,F260)=3,MIN(B260:C260)&gt;=0,F260&gt;0,COUNT(D260:E260)=COUNTA(D260:E260),MIN(D260:E260)&gt;=0)),"Use nonnegative numbers; container must be positive",IF(NOT(IF(AND(B260&gt;0,C260+N(D260)&gt;0),B260*(C260+N(D260))*(1+N(E260)/100)/F260&gt;0,TRUE)),"Card requirement below numeric range; rescale",IF(B260*(C260+N(D260))*(1+N(E260)/100)/F260&gt;9007199254740991,"Card count too large; rescale units","Ready"))),"Check inputs / numeric range")))</f>
        <v/>
      </c>
      <c r="H260" s="8">
        <f>IF(G260&lt;&gt;"Ready","",IFERROR(C260+N(D260),""))</f>
        <v/>
      </c>
      <c r="I260" s="8">
        <f>IF(G260&lt;&gt;"Ready","",IFERROR(B260*H260,""))</f>
        <v/>
      </c>
      <c r="J260" s="8">
        <f>IF(G260&lt;&gt;"Ready","",IFERROR(I260*(N(E260)/100),""))</f>
        <v/>
      </c>
      <c r="K260" s="8">
        <f>IF(G260&lt;&gt;"Ready","",IFERROR(I260*(1+N(E260)/100)/F260,""))</f>
        <v/>
      </c>
      <c r="L260" s="8">
        <f>IF(G260&lt;&gt;"Ready","",IFERROR(IF(ABS(K260-ROUND(K260,0))&lt;=MIN(8.881784197001252E-16*K260,1E-9),ROUND(K260,0),ROUNDUP(K260,0)),""))</f>
        <v/>
      </c>
      <c r="M260" s="8">
        <f>IF(G260&lt;&gt;"Ready","",IFERROR(L260*F260,""))</f>
        <v/>
      </c>
      <c r="N260" s="8">
        <f>IF(G260&lt;&gt;"Ready","",IFERROR(M260,""))</f>
        <v/>
      </c>
      <c r="O260" s="8">
        <f>IF(G260&lt;&gt;"Ready","",IFERROR(M260/2,""))</f>
        <v/>
      </c>
    </row>
    <row r="261">
      <c r="A261" s="6" t="n"/>
      <c r="B261" s="7" t="n"/>
      <c r="C261" s="7" t="n"/>
      <c r="D261" s="7" t="n"/>
      <c r="E261" s="7" t="n"/>
      <c r="F261" s="7" t="n"/>
      <c r="G261" s="8">
        <f>IF(COUNTA(A261:F261)=0,"",IF(TRIM(A261&amp;"")="","Item required",IFERROR(IF(NOT(AND(COUNT(B261:C261,F261)=3,MIN(B261:C261)&gt;=0,F261&gt;0,COUNT(D261:E261)=COUNTA(D261:E261),MIN(D261:E261)&gt;=0)),"Use nonnegative numbers; container must be positive",IF(NOT(IF(AND(B261&gt;0,C261+N(D261)&gt;0),B261*(C261+N(D261))*(1+N(E261)/100)/F261&gt;0,TRUE)),"Card requirement below numeric range; rescale",IF(B261*(C261+N(D261))*(1+N(E261)/100)/F261&gt;9007199254740991,"Card count too large; rescale units","Ready"))),"Check inputs / numeric range")))</f>
        <v/>
      </c>
      <c r="H261" s="8">
        <f>IF(G261&lt;&gt;"Ready","",IFERROR(C261+N(D261),""))</f>
        <v/>
      </c>
      <c r="I261" s="8">
        <f>IF(G261&lt;&gt;"Ready","",IFERROR(B261*H261,""))</f>
        <v/>
      </c>
      <c r="J261" s="8">
        <f>IF(G261&lt;&gt;"Ready","",IFERROR(I261*(N(E261)/100),""))</f>
        <v/>
      </c>
      <c r="K261" s="8">
        <f>IF(G261&lt;&gt;"Ready","",IFERROR(I261*(1+N(E261)/100)/F261,""))</f>
        <v/>
      </c>
      <c r="L261" s="8">
        <f>IF(G261&lt;&gt;"Ready","",IFERROR(IF(ABS(K261-ROUND(K261,0))&lt;=MIN(8.881784197001252E-16*K261,1E-9),ROUND(K261,0),ROUNDUP(K261,0)),""))</f>
        <v/>
      </c>
      <c r="M261" s="8">
        <f>IF(G261&lt;&gt;"Ready","",IFERROR(L261*F261,""))</f>
        <v/>
      </c>
      <c r="N261" s="8">
        <f>IF(G261&lt;&gt;"Ready","",IFERROR(M261,""))</f>
        <v/>
      </c>
      <c r="O261" s="8">
        <f>IF(G261&lt;&gt;"Ready","",IFERROR(M261/2,""))</f>
        <v/>
      </c>
    </row>
    <row r="262">
      <c r="A262" s="6" t="n"/>
      <c r="B262" s="7" t="n"/>
      <c r="C262" s="7" t="n"/>
      <c r="D262" s="7" t="n"/>
      <c r="E262" s="7" t="n"/>
      <c r="F262" s="7" t="n"/>
      <c r="G262" s="8">
        <f>IF(COUNTA(A262:F262)=0,"",IF(TRIM(A262&amp;"")="","Item required",IFERROR(IF(NOT(AND(COUNT(B262:C262,F262)=3,MIN(B262:C262)&gt;=0,F262&gt;0,COUNT(D262:E262)=COUNTA(D262:E262),MIN(D262:E262)&gt;=0)),"Use nonnegative numbers; container must be positive",IF(NOT(IF(AND(B262&gt;0,C262+N(D262)&gt;0),B262*(C262+N(D262))*(1+N(E262)/100)/F262&gt;0,TRUE)),"Card requirement below numeric range; rescale",IF(B262*(C262+N(D262))*(1+N(E262)/100)/F262&gt;9007199254740991,"Card count too large; rescale units","Ready"))),"Check inputs / numeric range")))</f>
        <v/>
      </c>
      <c r="H262" s="8">
        <f>IF(G262&lt;&gt;"Ready","",IFERROR(C262+N(D262),""))</f>
        <v/>
      </c>
      <c r="I262" s="8">
        <f>IF(G262&lt;&gt;"Ready","",IFERROR(B262*H262,""))</f>
        <v/>
      </c>
      <c r="J262" s="8">
        <f>IF(G262&lt;&gt;"Ready","",IFERROR(I262*(N(E262)/100),""))</f>
        <v/>
      </c>
      <c r="K262" s="8">
        <f>IF(G262&lt;&gt;"Ready","",IFERROR(I262*(1+N(E262)/100)/F262,""))</f>
        <v/>
      </c>
      <c r="L262" s="8">
        <f>IF(G262&lt;&gt;"Ready","",IFERROR(IF(ABS(K262-ROUND(K262,0))&lt;=MIN(8.881784197001252E-16*K262,1E-9),ROUND(K262,0),ROUNDUP(K262,0)),""))</f>
        <v/>
      </c>
      <c r="M262" s="8">
        <f>IF(G262&lt;&gt;"Ready","",IFERROR(L262*F262,""))</f>
        <v/>
      </c>
      <c r="N262" s="8">
        <f>IF(G262&lt;&gt;"Ready","",IFERROR(M262,""))</f>
        <v/>
      </c>
      <c r="O262" s="8">
        <f>IF(G262&lt;&gt;"Ready","",IFERROR(M262/2,""))</f>
        <v/>
      </c>
    </row>
    <row r="263">
      <c r="A263" s="6" t="n"/>
      <c r="B263" s="7" t="n"/>
      <c r="C263" s="7" t="n"/>
      <c r="D263" s="7" t="n"/>
      <c r="E263" s="7" t="n"/>
      <c r="F263" s="7" t="n"/>
      <c r="G263" s="8">
        <f>IF(COUNTA(A263:F263)=0,"",IF(TRIM(A263&amp;"")="","Item required",IFERROR(IF(NOT(AND(COUNT(B263:C263,F263)=3,MIN(B263:C263)&gt;=0,F263&gt;0,COUNT(D263:E263)=COUNTA(D263:E263),MIN(D263:E263)&gt;=0)),"Use nonnegative numbers; container must be positive",IF(NOT(IF(AND(B263&gt;0,C263+N(D263)&gt;0),B263*(C263+N(D263))*(1+N(E263)/100)/F263&gt;0,TRUE)),"Card requirement below numeric range; rescale",IF(B263*(C263+N(D263))*(1+N(E263)/100)/F263&gt;9007199254740991,"Card count too large; rescale units","Ready"))),"Check inputs / numeric range")))</f>
        <v/>
      </c>
      <c r="H263" s="8">
        <f>IF(G263&lt;&gt;"Ready","",IFERROR(C263+N(D263),""))</f>
        <v/>
      </c>
      <c r="I263" s="8">
        <f>IF(G263&lt;&gt;"Ready","",IFERROR(B263*H263,""))</f>
        <v/>
      </c>
      <c r="J263" s="8">
        <f>IF(G263&lt;&gt;"Ready","",IFERROR(I263*(N(E263)/100),""))</f>
        <v/>
      </c>
      <c r="K263" s="8">
        <f>IF(G263&lt;&gt;"Ready","",IFERROR(I263*(1+N(E263)/100)/F263,""))</f>
        <v/>
      </c>
      <c r="L263" s="8">
        <f>IF(G263&lt;&gt;"Ready","",IFERROR(IF(ABS(K263-ROUND(K263,0))&lt;=MIN(8.881784197001252E-16*K263,1E-9),ROUND(K263,0),ROUNDUP(K263,0)),""))</f>
        <v/>
      </c>
      <c r="M263" s="8">
        <f>IF(G263&lt;&gt;"Ready","",IFERROR(L263*F263,""))</f>
        <v/>
      </c>
      <c r="N263" s="8">
        <f>IF(G263&lt;&gt;"Ready","",IFERROR(M263,""))</f>
        <v/>
      </c>
      <c r="O263" s="8">
        <f>IF(G263&lt;&gt;"Ready","",IFERROR(M263/2,""))</f>
        <v/>
      </c>
    </row>
    <row r="264">
      <c r="A264" s="6" t="n"/>
      <c r="B264" s="7" t="n"/>
      <c r="C264" s="7" t="n"/>
      <c r="D264" s="7" t="n"/>
      <c r="E264" s="7" t="n"/>
      <c r="F264" s="7" t="n"/>
      <c r="G264" s="8">
        <f>IF(COUNTA(A264:F264)=0,"",IF(TRIM(A264&amp;"")="","Item required",IFERROR(IF(NOT(AND(COUNT(B264:C264,F264)=3,MIN(B264:C264)&gt;=0,F264&gt;0,COUNT(D264:E264)=COUNTA(D264:E264),MIN(D264:E264)&gt;=0)),"Use nonnegative numbers; container must be positive",IF(NOT(IF(AND(B264&gt;0,C264+N(D264)&gt;0),B264*(C264+N(D264))*(1+N(E264)/100)/F264&gt;0,TRUE)),"Card requirement below numeric range; rescale",IF(B264*(C264+N(D264))*(1+N(E264)/100)/F264&gt;9007199254740991,"Card count too large; rescale units","Ready"))),"Check inputs / numeric range")))</f>
        <v/>
      </c>
      <c r="H264" s="8">
        <f>IF(G264&lt;&gt;"Ready","",IFERROR(C264+N(D264),""))</f>
        <v/>
      </c>
      <c r="I264" s="8">
        <f>IF(G264&lt;&gt;"Ready","",IFERROR(B264*H264,""))</f>
        <v/>
      </c>
      <c r="J264" s="8">
        <f>IF(G264&lt;&gt;"Ready","",IFERROR(I264*(N(E264)/100),""))</f>
        <v/>
      </c>
      <c r="K264" s="8">
        <f>IF(G264&lt;&gt;"Ready","",IFERROR(I264*(1+N(E264)/100)/F264,""))</f>
        <v/>
      </c>
      <c r="L264" s="8">
        <f>IF(G264&lt;&gt;"Ready","",IFERROR(IF(ABS(K264-ROUND(K264,0))&lt;=MIN(8.881784197001252E-16*K264,1E-9),ROUND(K264,0),ROUNDUP(K264,0)),""))</f>
        <v/>
      </c>
      <c r="M264" s="8">
        <f>IF(G264&lt;&gt;"Ready","",IFERROR(L264*F264,""))</f>
        <v/>
      </c>
      <c r="N264" s="8">
        <f>IF(G264&lt;&gt;"Ready","",IFERROR(M264,""))</f>
        <v/>
      </c>
      <c r="O264" s="8">
        <f>IF(G264&lt;&gt;"Ready","",IFERROR(M264/2,""))</f>
        <v/>
      </c>
    </row>
    <row r="265">
      <c r="A265" s="6" t="n"/>
      <c r="B265" s="7" t="n"/>
      <c r="C265" s="7" t="n"/>
      <c r="D265" s="7" t="n"/>
      <c r="E265" s="7" t="n"/>
      <c r="F265" s="7" t="n"/>
      <c r="G265" s="8">
        <f>IF(COUNTA(A265:F265)=0,"",IF(TRIM(A265&amp;"")="","Item required",IFERROR(IF(NOT(AND(COUNT(B265:C265,F265)=3,MIN(B265:C265)&gt;=0,F265&gt;0,COUNT(D265:E265)=COUNTA(D265:E265),MIN(D265:E265)&gt;=0)),"Use nonnegative numbers; container must be positive",IF(NOT(IF(AND(B265&gt;0,C265+N(D265)&gt;0),B265*(C265+N(D265))*(1+N(E265)/100)/F265&gt;0,TRUE)),"Card requirement below numeric range; rescale",IF(B265*(C265+N(D265))*(1+N(E265)/100)/F265&gt;9007199254740991,"Card count too large; rescale units","Ready"))),"Check inputs / numeric range")))</f>
        <v/>
      </c>
      <c r="H265" s="8">
        <f>IF(G265&lt;&gt;"Ready","",IFERROR(C265+N(D265),""))</f>
        <v/>
      </c>
      <c r="I265" s="8">
        <f>IF(G265&lt;&gt;"Ready","",IFERROR(B265*H265,""))</f>
        <v/>
      </c>
      <c r="J265" s="8">
        <f>IF(G265&lt;&gt;"Ready","",IFERROR(I265*(N(E265)/100),""))</f>
        <v/>
      </c>
      <c r="K265" s="8">
        <f>IF(G265&lt;&gt;"Ready","",IFERROR(I265*(1+N(E265)/100)/F265,""))</f>
        <v/>
      </c>
      <c r="L265" s="8">
        <f>IF(G265&lt;&gt;"Ready","",IFERROR(IF(ABS(K265-ROUND(K265,0))&lt;=MIN(8.881784197001252E-16*K265,1E-9),ROUND(K265,0),ROUNDUP(K265,0)),""))</f>
        <v/>
      </c>
      <c r="M265" s="8">
        <f>IF(G265&lt;&gt;"Ready","",IFERROR(L265*F265,""))</f>
        <v/>
      </c>
      <c r="N265" s="8">
        <f>IF(G265&lt;&gt;"Ready","",IFERROR(M265,""))</f>
        <v/>
      </c>
      <c r="O265" s="8">
        <f>IF(G265&lt;&gt;"Ready","",IFERROR(M265/2,""))</f>
        <v/>
      </c>
    </row>
    <row r="266">
      <c r="A266" s="6" t="n"/>
      <c r="B266" s="7" t="n"/>
      <c r="C266" s="7" t="n"/>
      <c r="D266" s="7" t="n"/>
      <c r="E266" s="7" t="n"/>
      <c r="F266" s="7" t="n"/>
      <c r="G266" s="8">
        <f>IF(COUNTA(A266:F266)=0,"",IF(TRIM(A266&amp;"")="","Item required",IFERROR(IF(NOT(AND(COUNT(B266:C266,F266)=3,MIN(B266:C266)&gt;=0,F266&gt;0,COUNT(D266:E266)=COUNTA(D266:E266),MIN(D266:E266)&gt;=0)),"Use nonnegative numbers; container must be positive",IF(NOT(IF(AND(B266&gt;0,C266+N(D266)&gt;0),B266*(C266+N(D266))*(1+N(E266)/100)/F266&gt;0,TRUE)),"Card requirement below numeric range; rescale",IF(B266*(C266+N(D266))*(1+N(E266)/100)/F266&gt;9007199254740991,"Card count too large; rescale units","Ready"))),"Check inputs / numeric range")))</f>
        <v/>
      </c>
      <c r="H266" s="8">
        <f>IF(G266&lt;&gt;"Ready","",IFERROR(C266+N(D266),""))</f>
        <v/>
      </c>
      <c r="I266" s="8">
        <f>IF(G266&lt;&gt;"Ready","",IFERROR(B266*H266,""))</f>
        <v/>
      </c>
      <c r="J266" s="8">
        <f>IF(G266&lt;&gt;"Ready","",IFERROR(I266*(N(E266)/100),""))</f>
        <v/>
      </c>
      <c r="K266" s="8">
        <f>IF(G266&lt;&gt;"Ready","",IFERROR(I266*(1+N(E266)/100)/F266,""))</f>
        <v/>
      </c>
      <c r="L266" s="8">
        <f>IF(G266&lt;&gt;"Ready","",IFERROR(IF(ABS(K266-ROUND(K266,0))&lt;=MIN(8.881784197001252E-16*K266,1E-9),ROUND(K266,0),ROUNDUP(K266,0)),""))</f>
        <v/>
      </c>
      <c r="M266" s="8">
        <f>IF(G266&lt;&gt;"Ready","",IFERROR(L266*F266,""))</f>
        <v/>
      </c>
      <c r="N266" s="8">
        <f>IF(G266&lt;&gt;"Ready","",IFERROR(M266,""))</f>
        <v/>
      </c>
      <c r="O266" s="8">
        <f>IF(G266&lt;&gt;"Ready","",IFERROR(M266/2,""))</f>
        <v/>
      </c>
    </row>
    <row r="267">
      <c r="A267" s="6" t="n"/>
      <c r="B267" s="7" t="n"/>
      <c r="C267" s="7" t="n"/>
      <c r="D267" s="7" t="n"/>
      <c r="E267" s="7" t="n"/>
      <c r="F267" s="7" t="n"/>
      <c r="G267" s="8">
        <f>IF(COUNTA(A267:F267)=0,"",IF(TRIM(A267&amp;"")="","Item required",IFERROR(IF(NOT(AND(COUNT(B267:C267,F267)=3,MIN(B267:C267)&gt;=0,F267&gt;0,COUNT(D267:E267)=COUNTA(D267:E267),MIN(D267:E267)&gt;=0)),"Use nonnegative numbers; container must be positive",IF(NOT(IF(AND(B267&gt;0,C267+N(D267)&gt;0),B267*(C267+N(D267))*(1+N(E267)/100)/F267&gt;0,TRUE)),"Card requirement below numeric range; rescale",IF(B267*(C267+N(D267))*(1+N(E267)/100)/F267&gt;9007199254740991,"Card count too large; rescale units","Ready"))),"Check inputs / numeric range")))</f>
        <v/>
      </c>
      <c r="H267" s="8">
        <f>IF(G267&lt;&gt;"Ready","",IFERROR(C267+N(D267),""))</f>
        <v/>
      </c>
      <c r="I267" s="8">
        <f>IF(G267&lt;&gt;"Ready","",IFERROR(B267*H267,""))</f>
        <v/>
      </c>
      <c r="J267" s="8">
        <f>IF(G267&lt;&gt;"Ready","",IFERROR(I267*(N(E267)/100),""))</f>
        <v/>
      </c>
      <c r="K267" s="8">
        <f>IF(G267&lt;&gt;"Ready","",IFERROR(I267*(1+N(E267)/100)/F267,""))</f>
        <v/>
      </c>
      <c r="L267" s="8">
        <f>IF(G267&lt;&gt;"Ready","",IFERROR(IF(ABS(K267-ROUND(K267,0))&lt;=MIN(8.881784197001252E-16*K267,1E-9),ROUND(K267,0),ROUNDUP(K267,0)),""))</f>
        <v/>
      </c>
      <c r="M267" s="8">
        <f>IF(G267&lt;&gt;"Ready","",IFERROR(L267*F267,""))</f>
        <v/>
      </c>
      <c r="N267" s="8">
        <f>IF(G267&lt;&gt;"Ready","",IFERROR(M267,""))</f>
        <v/>
      </c>
      <c r="O267" s="8">
        <f>IF(G267&lt;&gt;"Ready","",IFERROR(M267/2,""))</f>
        <v/>
      </c>
    </row>
    <row r="268">
      <c r="A268" s="6" t="n"/>
      <c r="B268" s="7" t="n"/>
      <c r="C268" s="7" t="n"/>
      <c r="D268" s="7" t="n"/>
      <c r="E268" s="7" t="n"/>
      <c r="F268" s="7" t="n"/>
      <c r="G268" s="8">
        <f>IF(COUNTA(A268:F268)=0,"",IF(TRIM(A268&amp;"")="","Item required",IFERROR(IF(NOT(AND(COUNT(B268:C268,F268)=3,MIN(B268:C268)&gt;=0,F268&gt;0,COUNT(D268:E268)=COUNTA(D268:E268),MIN(D268:E268)&gt;=0)),"Use nonnegative numbers; container must be positive",IF(NOT(IF(AND(B268&gt;0,C268+N(D268)&gt;0),B268*(C268+N(D268))*(1+N(E268)/100)/F268&gt;0,TRUE)),"Card requirement below numeric range; rescale",IF(B268*(C268+N(D268))*(1+N(E268)/100)/F268&gt;9007199254740991,"Card count too large; rescale units","Ready"))),"Check inputs / numeric range")))</f>
        <v/>
      </c>
      <c r="H268" s="8">
        <f>IF(G268&lt;&gt;"Ready","",IFERROR(C268+N(D268),""))</f>
        <v/>
      </c>
      <c r="I268" s="8">
        <f>IF(G268&lt;&gt;"Ready","",IFERROR(B268*H268,""))</f>
        <v/>
      </c>
      <c r="J268" s="8">
        <f>IF(G268&lt;&gt;"Ready","",IFERROR(I268*(N(E268)/100),""))</f>
        <v/>
      </c>
      <c r="K268" s="8">
        <f>IF(G268&lt;&gt;"Ready","",IFERROR(I268*(1+N(E268)/100)/F268,""))</f>
        <v/>
      </c>
      <c r="L268" s="8">
        <f>IF(G268&lt;&gt;"Ready","",IFERROR(IF(ABS(K268-ROUND(K268,0))&lt;=MIN(8.881784197001252E-16*K268,1E-9),ROUND(K268,0),ROUNDUP(K268,0)),""))</f>
        <v/>
      </c>
      <c r="M268" s="8">
        <f>IF(G268&lt;&gt;"Ready","",IFERROR(L268*F268,""))</f>
        <v/>
      </c>
      <c r="N268" s="8">
        <f>IF(G268&lt;&gt;"Ready","",IFERROR(M268,""))</f>
        <v/>
      </c>
      <c r="O268" s="8">
        <f>IF(G268&lt;&gt;"Ready","",IFERROR(M268/2,""))</f>
        <v/>
      </c>
    </row>
    <row r="269">
      <c r="A269" s="6" t="n"/>
      <c r="B269" s="7" t="n"/>
      <c r="C269" s="7" t="n"/>
      <c r="D269" s="7" t="n"/>
      <c r="E269" s="7" t="n"/>
      <c r="F269" s="7" t="n"/>
      <c r="G269" s="8">
        <f>IF(COUNTA(A269:F269)=0,"",IF(TRIM(A269&amp;"")="","Item required",IFERROR(IF(NOT(AND(COUNT(B269:C269,F269)=3,MIN(B269:C269)&gt;=0,F269&gt;0,COUNT(D269:E269)=COUNTA(D269:E269),MIN(D269:E269)&gt;=0)),"Use nonnegative numbers; container must be positive",IF(NOT(IF(AND(B269&gt;0,C269+N(D269)&gt;0),B269*(C269+N(D269))*(1+N(E269)/100)/F269&gt;0,TRUE)),"Card requirement below numeric range; rescale",IF(B269*(C269+N(D269))*(1+N(E269)/100)/F269&gt;9007199254740991,"Card count too large; rescale units","Ready"))),"Check inputs / numeric range")))</f>
        <v/>
      </c>
      <c r="H269" s="8">
        <f>IF(G269&lt;&gt;"Ready","",IFERROR(C269+N(D269),""))</f>
        <v/>
      </c>
      <c r="I269" s="8">
        <f>IF(G269&lt;&gt;"Ready","",IFERROR(B269*H269,""))</f>
        <v/>
      </c>
      <c r="J269" s="8">
        <f>IF(G269&lt;&gt;"Ready","",IFERROR(I269*(N(E269)/100),""))</f>
        <v/>
      </c>
      <c r="K269" s="8">
        <f>IF(G269&lt;&gt;"Ready","",IFERROR(I269*(1+N(E269)/100)/F269,""))</f>
        <v/>
      </c>
      <c r="L269" s="8">
        <f>IF(G269&lt;&gt;"Ready","",IFERROR(IF(ABS(K269-ROUND(K269,0))&lt;=MIN(8.881784197001252E-16*K269,1E-9),ROUND(K269,0),ROUNDUP(K269,0)),""))</f>
        <v/>
      </c>
      <c r="M269" s="8">
        <f>IF(G269&lt;&gt;"Ready","",IFERROR(L269*F269,""))</f>
        <v/>
      </c>
      <c r="N269" s="8">
        <f>IF(G269&lt;&gt;"Ready","",IFERROR(M269,""))</f>
        <v/>
      </c>
      <c r="O269" s="8">
        <f>IF(G269&lt;&gt;"Ready","",IFERROR(M269/2,""))</f>
        <v/>
      </c>
    </row>
    <row r="270">
      <c r="A270" s="6" t="n"/>
      <c r="B270" s="7" t="n"/>
      <c r="C270" s="7" t="n"/>
      <c r="D270" s="7" t="n"/>
      <c r="E270" s="7" t="n"/>
      <c r="F270" s="7" t="n"/>
      <c r="G270" s="8">
        <f>IF(COUNTA(A270:F270)=0,"",IF(TRIM(A270&amp;"")="","Item required",IFERROR(IF(NOT(AND(COUNT(B270:C270,F270)=3,MIN(B270:C270)&gt;=0,F270&gt;0,COUNT(D270:E270)=COUNTA(D270:E270),MIN(D270:E270)&gt;=0)),"Use nonnegative numbers; container must be positive",IF(NOT(IF(AND(B270&gt;0,C270+N(D270)&gt;0),B270*(C270+N(D270))*(1+N(E270)/100)/F270&gt;0,TRUE)),"Card requirement below numeric range; rescale",IF(B270*(C270+N(D270))*(1+N(E270)/100)/F270&gt;9007199254740991,"Card count too large; rescale units","Ready"))),"Check inputs / numeric range")))</f>
        <v/>
      </c>
      <c r="H270" s="8">
        <f>IF(G270&lt;&gt;"Ready","",IFERROR(C270+N(D270),""))</f>
        <v/>
      </c>
      <c r="I270" s="8">
        <f>IF(G270&lt;&gt;"Ready","",IFERROR(B270*H270,""))</f>
        <v/>
      </c>
      <c r="J270" s="8">
        <f>IF(G270&lt;&gt;"Ready","",IFERROR(I270*(N(E270)/100),""))</f>
        <v/>
      </c>
      <c r="K270" s="8">
        <f>IF(G270&lt;&gt;"Ready","",IFERROR(I270*(1+N(E270)/100)/F270,""))</f>
        <v/>
      </c>
      <c r="L270" s="8">
        <f>IF(G270&lt;&gt;"Ready","",IFERROR(IF(ABS(K270-ROUND(K270,0))&lt;=MIN(8.881784197001252E-16*K270,1E-9),ROUND(K270,0),ROUNDUP(K270,0)),""))</f>
        <v/>
      </c>
      <c r="M270" s="8">
        <f>IF(G270&lt;&gt;"Ready","",IFERROR(L270*F270,""))</f>
        <v/>
      </c>
      <c r="N270" s="8">
        <f>IF(G270&lt;&gt;"Ready","",IFERROR(M270,""))</f>
        <v/>
      </c>
      <c r="O270" s="8">
        <f>IF(G270&lt;&gt;"Ready","",IFERROR(M270/2,""))</f>
        <v/>
      </c>
    </row>
    <row r="271">
      <c r="A271" s="6" t="n"/>
      <c r="B271" s="7" t="n"/>
      <c r="C271" s="7" t="n"/>
      <c r="D271" s="7" t="n"/>
      <c r="E271" s="7" t="n"/>
      <c r="F271" s="7" t="n"/>
      <c r="G271" s="8">
        <f>IF(COUNTA(A271:F271)=0,"",IF(TRIM(A271&amp;"")="","Item required",IFERROR(IF(NOT(AND(COUNT(B271:C271,F271)=3,MIN(B271:C271)&gt;=0,F271&gt;0,COUNT(D271:E271)=COUNTA(D271:E271),MIN(D271:E271)&gt;=0)),"Use nonnegative numbers; container must be positive",IF(NOT(IF(AND(B271&gt;0,C271+N(D271)&gt;0),B271*(C271+N(D271))*(1+N(E271)/100)/F271&gt;0,TRUE)),"Card requirement below numeric range; rescale",IF(B271*(C271+N(D271))*(1+N(E271)/100)/F271&gt;9007199254740991,"Card count too large; rescale units","Ready"))),"Check inputs / numeric range")))</f>
        <v/>
      </c>
      <c r="H271" s="8">
        <f>IF(G271&lt;&gt;"Ready","",IFERROR(C271+N(D271),""))</f>
        <v/>
      </c>
      <c r="I271" s="8">
        <f>IF(G271&lt;&gt;"Ready","",IFERROR(B271*H271,""))</f>
        <v/>
      </c>
      <c r="J271" s="8">
        <f>IF(G271&lt;&gt;"Ready","",IFERROR(I271*(N(E271)/100),""))</f>
        <v/>
      </c>
      <c r="K271" s="8">
        <f>IF(G271&lt;&gt;"Ready","",IFERROR(I271*(1+N(E271)/100)/F271,""))</f>
        <v/>
      </c>
      <c r="L271" s="8">
        <f>IF(G271&lt;&gt;"Ready","",IFERROR(IF(ABS(K271-ROUND(K271,0))&lt;=MIN(8.881784197001252E-16*K271,1E-9),ROUND(K271,0),ROUNDUP(K271,0)),""))</f>
        <v/>
      </c>
      <c r="M271" s="8">
        <f>IF(G271&lt;&gt;"Ready","",IFERROR(L271*F271,""))</f>
        <v/>
      </c>
      <c r="N271" s="8">
        <f>IF(G271&lt;&gt;"Ready","",IFERROR(M271,""))</f>
        <v/>
      </c>
      <c r="O271" s="8">
        <f>IF(G271&lt;&gt;"Ready","",IFERROR(M271/2,""))</f>
        <v/>
      </c>
    </row>
    <row r="272">
      <c r="A272" s="6" t="n"/>
      <c r="B272" s="7" t="n"/>
      <c r="C272" s="7" t="n"/>
      <c r="D272" s="7" t="n"/>
      <c r="E272" s="7" t="n"/>
      <c r="F272" s="7" t="n"/>
      <c r="G272" s="8">
        <f>IF(COUNTA(A272:F272)=0,"",IF(TRIM(A272&amp;"")="","Item required",IFERROR(IF(NOT(AND(COUNT(B272:C272,F272)=3,MIN(B272:C272)&gt;=0,F272&gt;0,COUNT(D272:E272)=COUNTA(D272:E272),MIN(D272:E272)&gt;=0)),"Use nonnegative numbers; container must be positive",IF(NOT(IF(AND(B272&gt;0,C272+N(D272)&gt;0),B272*(C272+N(D272))*(1+N(E272)/100)/F272&gt;0,TRUE)),"Card requirement below numeric range; rescale",IF(B272*(C272+N(D272))*(1+N(E272)/100)/F272&gt;9007199254740991,"Card count too large; rescale units","Ready"))),"Check inputs / numeric range")))</f>
        <v/>
      </c>
      <c r="H272" s="8">
        <f>IF(G272&lt;&gt;"Ready","",IFERROR(C272+N(D272),""))</f>
        <v/>
      </c>
      <c r="I272" s="8">
        <f>IF(G272&lt;&gt;"Ready","",IFERROR(B272*H272,""))</f>
        <v/>
      </c>
      <c r="J272" s="8">
        <f>IF(G272&lt;&gt;"Ready","",IFERROR(I272*(N(E272)/100),""))</f>
        <v/>
      </c>
      <c r="K272" s="8">
        <f>IF(G272&lt;&gt;"Ready","",IFERROR(I272*(1+N(E272)/100)/F272,""))</f>
        <v/>
      </c>
      <c r="L272" s="8">
        <f>IF(G272&lt;&gt;"Ready","",IFERROR(IF(ABS(K272-ROUND(K272,0))&lt;=MIN(8.881784197001252E-16*K272,1E-9),ROUND(K272,0),ROUNDUP(K272,0)),""))</f>
        <v/>
      </c>
      <c r="M272" s="8">
        <f>IF(G272&lt;&gt;"Ready","",IFERROR(L272*F272,""))</f>
        <v/>
      </c>
      <c r="N272" s="8">
        <f>IF(G272&lt;&gt;"Ready","",IFERROR(M272,""))</f>
        <v/>
      </c>
      <c r="O272" s="8">
        <f>IF(G272&lt;&gt;"Ready","",IFERROR(M272/2,""))</f>
        <v/>
      </c>
    </row>
    <row r="273">
      <c r="A273" s="6" t="n"/>
      <c r="B273" s="7" t="n"/>
      <c r="C273" s="7" t="n"/>
      <c r="D273" s="7" t="n"/>
      <c r="E273" s="7" t="n"/>
      <c r="F273" s="7" t="n"/>
      <c r="G273" s="8">
        <f>IF(COUNTA(A273:F273)=0,"",IF(TRIM(A273&amp;"")="","Item required",IFERROR(IF(NOT(AND(COUNT(B273:C273,F273)=3,MIN(B273:C273)&gt;=0,F273&gt;0,COUNT(D273:E273)=COUNTA(D273:E273),MIN(D273:E273)&gt;=0)),"Use nonnegative numbers; container must be positive",IF(NOT(IF(AND(B273&gt;0,C273+N(D273)&gt;0),B273*(C273+N(D273))*(1+N(E273)/100)/F273&gt;0,TRUE)),"Card requirement below numeric range; rescale",IF(B273*(C273+N(D273))*(1+N(E273)/100)/F273&gt;9007199254740991,"Card count too large; rescale units","Ready"))),"Check inputs / numeric range")))</f>
        <v/>
      </c>
      <c r="H273" s="8">
        <f>IF(G273&lt;&gt;"Ready","",IFERROR(C273+N(D273),""))</f>
        <v/>
      </c>
      <c r="I273" s="8">
        <f>IF(G273&lt;&gt;"Ready","",IFERROR(B273*H273,""))</f>
        <v/>
      </c>
      <c r="J273" s="8">
        <f>IF(G273&lt;&gt;"Ready","",IFERROR(I273*(N(E273)/100),""))</f>
        <v/>
      </c>
      <c r="K273" s="8">
        <f>IF(G273&lt;&gt;"Ready","",IFERROR(I273*(1+N(E273)/100)/F273,""))</f>
        <v/>
      </c>
      <c r="L273" s="8">
        <f>IF(G273&lt;&gt;"Ready","",IFERROR(IF(ABS(K273-ROUND(K273,0))&lt;=MIN(8.881784197001252E-16*K273,1E-9),ROUND(K273,0),ROUNDUP(K273,0)),""))</f>
        <v/>
      </c>
      <c r="M273" s="8">
        <f>IF(G273&lt;&gt;"Ready","",IFERROR(L273*F273,""))</f>
        <v/>
      </c>
      <c r="N273" s="8">
        <f>IF(G273&lt;&gt;"Ready","",IFERROR(M273,""))</f>
        <v/>
      </c>
      <c r="O273" s="8">
        <f>IF(G273&lt;&gt;"Ready","",IFERROR(M273/2,""))</f>
        <v/>
      </c>
    </row>
    <row r="274">
      <c r="A274" s="6" t="n"/>
      <c r="B274" s="7" t="n"/>
      <c r="C274" s="7" t="n"/>
      <c r="D274" s="7" t="n"/>
      <c r="E274" s="7" t="n"/>
      <c r="F274" s="7" t="n"/>
      <c r="G274" s="8">
        <f>IF(COUNTA(A274:F274)=0,"",IF(TRIM(A274&amp;"")="","Item required",IFERROR(IF(NOT(AND(COUNT(B274:C274,F274)=3,MIN(B274:C274)&gt;=0,F274&gt;0,COUNT(D274:E274)=COUNTA(D274:E274),MIN(D274:E274)&gt;=0)),"Use nonnegative numbers; container must be positive",IF(NOT(IF(AND(B274&gt;0,C274+N(D274)&gt;0),B274*(C274+N(D274))*(1+N(E274)/100)/F274&gt;0,TRUE)),"Card requirement below numeric range; rescale",IF(B274*(C274+N(D274))*(1+N(E274)/100)/F274&gt;9007199254740991,"Card count too large; rescale units","Ready"))),"Check inputs / numeric range")))</f>
        <v/>
      </c>
      <c r="H274" s="8">
        <f>IF(G274&lt;&gt;"Ready","",IFERROR(C274+N(D274),""))</f>
        <v/>
      </c>
      <c r="I274" s="8">
        <f>IF(G274&lt;&gt;"Ready","",IFERROR(B274*H274,""))</f>
        <v/>
      </c>
      <c r="J274" s="8">
        <f>IF(G274&lt;&gt;"Ready","",IFERROR(I274*(N(E274)/100),""))</f>
        <v/>
      </c>
      <c r="K274" s="8">
        <f>IF(G274&lt;&gt;"Ready","",IFERROR(I274*(1+N(E274)/100)/F274,""))</f>
        <v/>
      </c>
      <c r="L274" s="8">
        <f>IF(G274&lt;&gt;"Ready","",IFERROR(IF(ABS(K274-ROUND(K274,0))&lt;=MIN(8.881784197001252E-16*K274,1E-9),ROUND(K274,0),ROUNDUP(K274,0)),""))</f>
        <v/>
      </c>
      <c r="M274" s="8">
        <f>IF(G274&lt;&gt;"Ready","",IFERROR(L274*F274,""))</f>
        <v/>
      </c>
      <c r="N274" s="8">
        <f>IF(G274&lt;&gt;"Ready","",IFERROR(M274,""))</f>
        <v/>
      </c>
      <c r="O274" s="8">
        <f>IF(G274&lt;&gt;"Ready","",IFERROR(M274/2,""))</f>
        <v/>
      </c>
    </row>
    <row r="275">
      <c r="A275" s="6" t="n"/>
      <c r="B275" s="7" t="n"/>
      <c r="C275" s="7" t="n"/>
      <c r="D275" s="7" t="n"/>
      <c r="E275" s="7" t="n"/>
      <c r="F275" s="7" t="n"/>
      <c r="G275" s="8">
        <f>IF(COUNTA(A275:F275)=0,"",IF(TRIM(A275&amp;"")="","Item required",IFERROR(IF(NOT(AND(COUNT(B275:C275,F275)=3,MIN(B275:C275)&gt;=0,F275&gt;0,COUNT(D275:E275)=COUNTA(D275:E275),MIN(D275:E275)&gt;=0)),"Use nonnegative numbers; container must be positive",IF(NOT(IF(AND(B275&gt;0,C275+N(D275)&gt;0),B275*(C275+N(D275))*(1+N(E275)/100)/F275&gt;0,TRUE)),"Card requirement below numeric range; rescale",IF(B275*(C275+N(D275))*(1+N(E275)/100)/F275&gt;9007199254740991,"Card count too large; rescale units","Ready"))),"Check inputs / numeric range")))</f>
        <v/>
      </c>
      <c r="H275" s="8">
        <f>IF(G275&lt;&gt;"Ready","",IFERROR(C275+N(D275),""))</f>
        <v/>
      </c>
      <c r="I275" s="8">
        <f>IF(G275&lt;&gt;"Ready","",IFERROR(B275*H275,""))</f>
        <v/>
      </c>
      <c r="J275" s="8">
        <f>IF(G275&lt;&gt;"Ready","",IFERROR(I275*(N(E275)/100),""))</f>
        <v/>
      </c>
      <c r="K275" s="8">
        <f>IF(G275&lt;&gt;"Ready","",IFERROR(I275*(1+N(E275)/100)/F275,""))</f>
        <v/>
      </c>
      <c r="L275" s="8">
        <f>IF(G275&lt;&gt;"Ready","",IFERROR(IF(ABS(K275-ROUND(K275,0))&lt;=MIN(8.881784197001252E-16*K275,1E-9),ROUND(K275,0),ROUNDUP(K275,0)),""))</f>
        <v/>
      </c>
      <c r="M275" s="8">
        <f>IF(G275&lt;&gt;"Ready","",IFERROR(L275*F275,""))</f>
        <v/>
      </c>
      <c r="N275" s="8">
        <f>IF(G275&lt;&gt;"Ready","",IFERROR(M275,""))</f>
        <v/>
      </c>
      <c r="O275" s="8">
        <f>IF(G275&lt;&gt;"Ready","",IFERROR(M275/2,""))</f>
        <v/>
      </c>
    </row>
    <row r="276">
      <c r="A276" s="6" t="n"/>
      <c r="B276" s="7" t="n"/>
      <c r="C276" s="7" t="n"/>
      <c r="D276" s="7" t="n"/>
      <c r="E276" s="7" t="n"/>
      <c r="F276" s="7" t="n"/>
      <c r="G276" s="8">
        <f>IF(COUNTA(A276:F276)=0,"",IF(TRIM(A276&amp;"")="","Item required",IFERROR(IF(NOT(AND(COUNT(B276:C276,F276)=3,MIN(B276:C276)&gt;=0,F276&gt;0,COUNT(D276:E276)=COUNTA(D276:E276),MIN(D276:E276)&gt;=0)),"Use nonnegative numbers; container must be positive",IF(NOT(IF(AND(B276&gt;0,C276+N(D276)&gt;0),B276*(C276+N(D276))*(1+N(E276)/100)/F276&gt;0,TRUE)),"Card requirement below numeric range; rescale",IF(B276*(C276+N(D276))*(1+N(E276)/100)/F276&gt;9007199254740991,"Card count too large; rescale units","Ready"))),"Check inputs / numeric range")))</f>
        <v/>
      </c>
      <c r="H276" s="8">
        <f>IF(G276&lt;&gt;"Ready","",IFERROR(C276+N(D276),""))</f>
        <v/>
      </c>
      <c r="I276" s="8">
        <f>IF(G276&lt;&gt;"Ready","",IFERROR(B276*H276,""))</f>
        <v/>
      </c>
      <c r="J276" s="8">
        <f>IF(G276&lt;&gt;"Ready","",IFERROR(I276*(N(E276)/100),""))</f>
        <v/>
      </c>
      <c r="K276" s="8">
        <f>IF(G276&lt;&gt;"Ready","",IFERROR(I276*(1+N(E276)/100)/F276,""))</f>
        <v/>
      </c>
      <c r="L276" s="8">
        <f>IF(G276&lt;&gt;"Ready","",IFERROR(IF(ABS(K276-ROUND(K276,0))&lt;=MIN(8.881784197001252E-16*K276,1E-9),ROUND(K276,0),ROUNDUP(K276,0)),""))</f>
        <v/>
      </c>
      <c r="M276" s="8">
        <f>IF(G276&lt;&gt;"Ready","",IFERROR(L276*F276,""))</f>
        <v/>
      </c>
      <c r="N276" s="8">
        <f>IF(G276&lt;&gt;"Ready","",IFERROR(M276,""))</f>
        <v/>
      </c>
      <c r="O276" s="8">
        <f>IF(G276&lt;&gt;"Ready","",IFERROR(M276/2,""))</f>
        <v/>
      </c>
    </row>
    <row r="277">
      <c r="A277" s="6" t="n"/>
      <c r="B277" s="7" t="n"/>
      <c r="C277" s="7" t="n"/>
      <c r="D277" s="7" t="n"/>
      <c r="E277" s="7" t="n"/>
      <c r="F277" s="7" t="n"/>
      <c r="G277" s="8">
        <f>IF(COUNTA(A277:F277)=0,"",IF(TRIM(A277&amp;"")="","Item required",IFERROR(IF(NOT(AND(COUNT(B277:C277,F277)=3,MIN(B277:C277)&gt;=0,F277&gt;0,COUNT(D277:E277)=COUNTA(D277:E277),MIN(D277:E277)&gt;=0)),"Use nonnegative numbers; container must be positive",IF(NOT(IF(AND(B277&gt;0,C277+N(D277)&gt;0),B277*(C277+N(D277))*(1+N(E277)/100)/F277&gt;0,TRUE)),"Card requirement below numeric range; rescale",IF(B277*(C277+N(D277))*(1+N(E277)/100)/F277&gt;9007199254740991,"Card count too large; rescale units","Ready"))),"Check inputs / numeric range")))</f>
        <v/>
      </c>
      <c r="H277" s="8">
        <f>IF(G277&lt;&gt;"Ready","",IFERROR(C277+N(D277),""))</f>
        <v/>
      </c>
      <c r="I277" s="8">
        <f>IF(G277&lt;&gt;"Ready","",IFERROR(B277*H277,""))</f>
        <v/>
      </c>
      <c r="J277" s="8">
        <f>IF(G277&lt;&gt;"Ready","",IFERROR(I277*(N(E277)/100),""))</f>
        <v/>
      </c>
      <c r="K277" s="8">
        <f>IF(G277&lt;&gt;"Ready","",IFERROR(I277*(1+N(E277)/100)/F277,""))</f>
        <v/>
      </c>
      <c r="L277" s="8">
        <f>IF(G277&lt;&gt;"Ready","",IFERROR(IF(ABS(K277-ROUND(K277,0))&lt;=MIN(8.881784197001252E-16*K277,1E-9),ROUND(K277,0),ROUNDUP(K277,0)),""))</f>
        <v/>
      </c>
      <c r="M277" s="8">
        <f>IF(G277&lt;&gt;"Ready","",IFERROR(L277*F277,""))</f>
        <v/>
      </c>
      <c r="N277" s="8">
        <f>IF(G277&lt;&gt;"Ready","",IFERROR(M277,""))</f>
        <v/>
      </c>
      <c r="O277" s="8">
        <f>IF(G277&lt;&gt;"Ready","",IFERROR(M277/2,""))</f>
        <v/>
      </c>
    </row>
    <row r="278">
      <c r="A278" s="6" t="n"/>
      <c r="B278" s="7" t="n"/>
      <c r="C278" s="7" t="n"/>
      <c r="D278" s="7" t="n"/>
      <c r="E278" s="7" t="n"/>
      <c r="F278" s="7" t="n"/>
      <c r="G278" s="8">
        <f>IF(COUNTA(A278:F278)=0,"",IF(TRIM(A278&amp;"")="","Item required",IFERROR(IF(NOT(AND(COUNT(B278:C278,F278)=3,MIN(B278:C278)&gt;=0,F278&gt;0,COUNT(D278:E278)=COUNTA(D278:E278),MIN(D278:E278)&gt;=0)),"Use nonnegative numbers; container must be positive",IF(NOT(IF(AND(B278&gt;0,C278+N(D278)&gt;0),B278*(C278+N(D278))*(1+N(E278)/100)/F278&gt;0,TRUE)),"Card requirement below numeric range; rescale",IF(B278*(C278+N(D278))*(1+N(E278)/100)/F278&gt;9007199254740991,"Card count too large; rescale units","Ready"))),"Check inputs / numeric range")))</f>
        <v/>
      </c>
      <c r="H278" s="8">
        <f>IF(G278&lt;&gt;"Ready","",IFERROR(C278+N(D278),""))</f>
        <v/>
      </c>
      <c r="I278" s="8">
        <f>IF(G278&lt;&gt;"Ready","",IFERROR(B278*H278,""))</f>
        <v/>
      </c>
      <c r="J278" s="8">
        <f>IF(G278&lt;&gt;"Ready","",IFERROR(I278*(N(E278)/100),""))</f>
        <v/>
      </c>
      <c r="K278" s="8">
        <f>IF(G278&lt;&gt;"Ready","",IFERROR(I278*(1+N(E278)/100)/F278,""))</f>
        <v/>
      </c>
      <c r="L278" s="8">
        <f>IF(G278&lt;&gt;"Ready","",IFERROR(IF(ABS(K278-ROUND(K278,0))&lt;=MIN(8.881784197001252E-16*K278,1E-9),ROUND(K278,0),ROUNDUP(K278,0)),""))</f>
        <v/>
      </c>
      <c r="M278" s="8">
        <f>IF(G278&lt;&gt;"Ready","",IFERROR(L278*F278,""))</f>
        <v/>
      </c>
      <c r="N278" s="8">
        <f>IF(G278&lt;&gt;"Ready","",IFERROR(M278,""))</f>
        <v/>
      </c>
      <c r="O278" s="8">
        <f>IF(G278&lt;&gt;"Ready","",IFERROR(M278/2,""))</f>
        <v/>
      </c>
    </row>
    <row r="279">
      <c r="A279" s="6" t="n"/>
      <c r="B279" s="7" t="n"/>
      <c r="C279" s="7" t="n"/>
      <c r="D279" s="7" t="n"/>
      <c r="E279" s="7" t="n"/>
      <c r="F279" s="7" t="n"/>
      <c r="G279" s="8">
        <f>IF(COUNTA(A279:F279)=0,"",IF(TRIM(A279&amp;"")="","Item required",IFERROR(IF(NOT(AND(COUNT(B279:C279,F279)=3,MIN(B279:C279)&gt;=0,F279&gt;0,COUNT(D279:E279)=COUNTA(D279:E279),MIN(D279:E279)&gt;=0)),"Use nonnegative numbers; container must be positive",IF(NOT(IF(AND(B279&gt;0,C279+N(D279)&gt;0),B279*(C279+N(D279))*(1+N(E279)/100)/F279&gt;0,TRUE)),"Card requirement below numeric range; rescale",IF(B279*(C279+N(D279))*(1+N(E279)/100)/F279&gt;9007199254740991,"Card count too large; rescale units","Ready"))),"Check inputs / numeric range")))</f>
        <v/>
      </c>
      <c r="H279" s="8">
        <f>IF(G279&lt;&gt;"Ready","",IFERROR(C279+N(D279),""))</f>
        <v/>
      </c>
      <c r="I279" s="8">
        <f>IF(G279&lt;&gt;"Ready","",IFERROR(B279*H279,""))</f>
        <v/>
      </c>
      <c r="J279" s="8">
        <f>IF(G279&lt;&gt;"Ready","",IFERROR(I279*(N(E279)/100),""))</f>
        <v/>
      </c>
      <c r="K279" s="8">
        <f>IF(G279&lt;&gt;"Ready","",IFERROR(I279*(1+N(E279)/100)/F279,""))</f>
        <v/>
      </c>
      <c r="L279" s="8">
        <f>IF(G279&lt;&gt;"Ready","",IFERROR(IF(ABS(K279-ROUND(K279,0))&lt;=MIN(8.881784197001252E-16*K279,1E-9),ROUND(K279,0),ROUNDUP(K279,0)),""))</f>
        <v/>
      </c>
      <c r="M279" s="8">
        <f>IF(G279&lt;&gt;"Ready","",IFERROR(L279*F279,""))</f>
        <v/>
      </c>
      <c r="N279" s="8">
        <f>IF(G279&lt;&gt;"Ready","",IFERROR(M279,""))</f>
        <v/>
      </c>
      <c r="O279" s="8">
        <f>IF(G279&lt;&gt;"Ready","",IFERROR(M279/2,""))</f>
        <v/>
      </c>
    </row>
    <row r="280">
      <c r="A280" s="6" t="n"/>
      <c r="B280" s="7" t="n"/>
      <c r="C280" s="7" t="n"/>
      <c r="D280" s="7" t="n"/>
      <c r="E280" s="7" t="n"/>
      <c r="F280" s="7" t="n"/>
      <c r="G280" s="8">
        <f>IF(COUNTA(A280:F280)=0,"",IF(TRIM(A280&amp;"")="","Item required",IFERROR(IF(NOT(AND(COUNT(B280:C280,F280)=3,MIN(B280:C280)&gt;=0,F280&gt;0,COUNT(D280:E280)=COUNTA(D280:E280),MIN(D280:E280)&gt;=0)),"Use nonnegative numbers; container must be positive",IF(NOT(IF(AND(B280&gt;0,C280+N(D280)&gt;0),B280*(C280+N(D280))*(1+N(E280)/100)/F280&gt;0,TRUE)),"Card requirement below numeric range; rescale",IF(B280*(C280+N(D280))*(1+N(E280)/100)/F280&gt;9007199254740991,"Card count too large; rescale units","Ready"))),"Check inputs / numeric range")))</f>
        <v/>
      </c>
      <c r="H280" s="8">
        <f>IF(G280&lt;&gt;"Ready","",IFERROR(C280+N(D280),""))</f>
        <v/>
      </c>
      <c r="I280" s="8">
        <f>IF(G280&lt;&gt;"Ready","",IFERROR(B280*H280,""))</f>
        <v/>
      </c>
      <c r="J280" s="8">
        <f>IF(G280&lt;&gt;"Ready","",IFERROR(I280*(N(E280)/100),""))</f>
        <v/>
      </c>
      <c r="K280" s="8">
        <f>IF(G280&lt;&gt;"Ready","",IFERROR(I280*(1+N(E280)/100)/F280,""))</f>
        <v/>
      </c>
      <c r="L280" s="8">
        <f>IF(G280&lt;&gt;"Ready","",IFERROR(IF(ABS(K280-ROUND(K280,0))&lt;=MIN(8.881784197001252E-16*K280,1E-9),ROUND(K280,0),ROUNDUP(K280,0)),""))</f>
        <v/>
      </c>
      <c r="M280" s="8">
        <f>IF(G280&lt;&gt;"Ready","",IFERROR(L280*F280,""))</f>
        <v/>
      </c>
      <c r="N280" s="8">
        <f>IF(G280&lt;&gt;"Ready","",IFERROR(M280,""))</f>
        <v/>
      </c>
      <c r="O280" s="8">
        <f>IF(G280&lt;&gt;"Ready","",IFERROR(M280/2,""))</f>
        <v/>
      </c>
    </row>
    <row r="281">
      <c r="A281" s="6" t="n"/>
      <c r="B281" s="7" t="n"/>
      <c r="C281" s="7" t="n"/>
      <c r="D281" s="7" t="n"/>
      <c r="E281" s="7" t="n"/>
      <c r="F281" s="7" t="n"/>
      <c r="G281" s="8">
        <f>IF(COUNTA(A281:F281)=0,"",IF(TRIM(A281&amp;"")="","Item required",IFERROR(IF(NOT(AND(COUNT(B281:C281,F281)=3,MIN(B281:C281)&gt;=0,F281&gt;0,COUNT(D281:E281)=COUNTA(D281:E281),MIN(D281:E281)&gt;=0)),"Use nonnegative numbers; container must be positive",IF(NOT(IF(AND(B281&gt;0,C281+N(D281)&gt;0),B281*(C281+N(D281))*(1+N(E281)/100)/F281&gt;0,TRUE)),"Card requirement below numeric range; rescale",IF(B281*(C281+N(D281))*(1+N(E281)/100)/F281&gt;9007199254740991,"Card count too large; rescale units","Ready"))),"Check inputs / numeric range")))</f>
        <v/>
      </c>
      <c r="H281" s="8">
        <f>IF(G281&lt;&gt;"Ready","",IFERROR(C281+N(D281),""))</f>
        <v/>
      </c>
      <c r="I281" s="8">
        <f>IF(G281&lt;&gt;"Ready","",IFERROR(B281*H281,""))</f>
        <v/>
      </c>
      <c r="J281" s="8">
        <f>IF(G281&lt;&gt;"Ready","",IFERROR(I281*(N(E281)/100),""))</f>
        <v/>
      </c>
      <c r="K281" s="8">
        <f>IF(G281&lt;&gt;"Ready","",IFERROR(I281*(1+N(E281)/100)/F281,""))</f>
        <v/>
      </c>
      <c r="L281" s="8">
        <f>IF(G281&lt;&gt;"Ready","",IFERROR(IF(ABS(K281-ROUND(K281,0))&lt;=MIN(8.881784197001252E-16*K281,1E-9),ROUND(K281,0),ROUNDUP(K281,0)),""))</f>
        <v/>
      </c>
      <c r="M281" s="8">
        <f>IF(G281&lt;&gt;"Ready","",IFERROR(L281*F281,""))</f>
        <v/>
      </c>
      <c r="N281" s="8">
        <f>IF(G281&lt;&gt;"Ready","",IFERROR(M281,""))</f>
        <v/>
      </c>
      <c r="O281" s="8">
        <f>IF(G281&lt;&gt;"Ready","",IFERROR(M281/2,""))</f>
        <v/>
      </c>
    </row>
    <row r="282">
      <c r="A282" s="6" t="n"/>
      <c r="B282" s="7" t="n"/>
      <c r="C282" s="7" t="n"/>
      <c r="D282" s="7" t="n"/>
      <c r="E282" s="7" t="n"/>
      <c r="F282" s="7" t="n"/>
      <c r="G282" s="8">
        <f>IF(COUNTA(A282:F282)=0,"",IF(TRIM(A282&amp;"")="","Item required",IFERROR(IF(NOT(AND(COUNT(B282:C282,F282)=3,MIN(B282:C282)&gt;=0,F282&gt;0,COUNT(D282:E282)=COUNTA(D282:E282),MIN(D282:E282)&gt;=0)),"Use nonnegative numbers; container must be positive",IF(NOT(IF(AND(B282&gt;0,C282+N(D282)&gt;0),B282*(C282+N(D282))*(1+N(E282)/100)/F282&gt;0,TRUE)),"Card requirement below numeric range; rescale",IF(B282*(C282+N(D282))*(1+N(E282)/100)/F282&gt;9007199254740991,"Card count too large; rescale units","Ready"))),"Check inputs / numeric range")))</f>
        <v/>
      </c>
      <c r="H282" s="8">
        <f>IF(G282&lt;&gt;"Ready","",IFERROR(C282+N(D282),""))</f>
        <v/>
      </c>
      <c r="I282" s="8">
        <f>IF(G282&lt;&gt;"Ready","",IFERROR(B282*H282,""))</f>
        <v/>
      </c>
      <c r="J282" s="8">
        <f>IF(G282&lt;&gt;"Ready","",IFERROR(I282*(N(E282)/100),""))</f>
        <v/>
      </c>
      <c r="K282" s="8">
        <f>IF(G282&lt;&gt;"Ready","",IFERROR(I282*(1+N(E282)/100)/F282,""))</f>
        <v/>
      </c>
      <c r="L282" s="8">
        <f>IF(G282&lt;&gt;"Ready","",IFERROR(IF(ABS(K282-ROUND(K282,0))&lt;=MIN(8.881784197001252E-16*K282,1E-9),ROUND(K282,0),ROUNDUP(K282,0)),""))</f>
        <v/>
      </c>
      <c r="M282" s="8">
        <f>IF(G282&lt;&gt;"Ready","",IFERROR(L282*F282,""))</f>
        <v/>
      </c>
      <c r="N282" s="8">
        <f>IF(G282&lt;&gt;"Ready","",IFERROR(M282,""))</f>
        <v/>
      </c>
      <c r="O282" s="8">
        <f>IF(G282&lt;&gt;"Ready","",IFERROR(M282/2,""))</f>
        <v/>
      </c>
    </row>
    <row r="283">
      <c r="A283" s="6" t="n"/>
      <c r="B283" s="7" t="n"/>
      <c r="C283" s="7" t="n"/>
      <c r="D283" s="7" t="n"/>
      <c r="E283" s="7" t="n"/>
      <c r="F283" s="7" t="n"/>
      <c r="G283" s="8">
        <f>IF(COUNTA(A283:F283)=0,"",IF(TRIM(A283&amp;"")="","Item required",IFERROR(IF(NOT(AND(COUNT(B283:C283,F283)=3,MIN(B283:C283)&gt;=0,F283&gt;0,COUNT(D283:E283)=COUNTA(D283:E283),MIN(D283:E283)&gt;=0)),"Use nonnegative numbers; container must be positive",IF(NOT(IF(AND(B283&gt;0,C283+N(D283)&gt;0),B283*(C283+N(D283))*(1+N(E283)/100)/F283&gt;0,TRUE)),"Card requirement below numeric range; rescale",IF(B283*(C283+N(D283))*(1+N(E283)/100)/F283&gt;9007199254740991,"Card count too large; rescale units","Ready"))),"Check inputs / numeric range")))</f>
        <v/>
      </c>
      <c r="H283" s="8">
        <f>IF(G283&lt;&gt;"Ready","",IFERROR(C283+N(D283),""))</f>
        <v/>
      </c>
      <c r="I283" s="8">
        <f>IF(G283&lt;&gt;"Ready","",IFERROR(B283*H283,""))</f>
        <v/>
      </c>
      <c r="J283" s="8">
        <f>IF(G283&lt;&gt;"Ready","",IFERROR(I283*(N(E283)/100),""))</f>
        <v/>
      </c>
      <c r="K283" s="8">
        <f>IF(G283&lt;&gt;"Ready","",IFERROR(I283*(1+N(E283)/100)/F283,""))</f>
        <v/>
      </c>
      <c r="L283" s="8">
        <f>IF(G283&lt;&gt;"Ready","",IFERROR(IF(ABS(K283-ROUND(K283,0))&lt;=MIN(8.881784197001252E-16*K283,1E-9),ROUND(K283,0),ROUNDUP(K283,0)),""))</f>
        <v/>
      </c>
      <c r="M283" s="8">
        <f>IF(G283&lt;&gt;"Ready","",IFERROR(L283*F283,""))</f>
        <v/>
      </c>
      <c r="N283" s="8">
        <f>IF(G283&lt;&gt;"Ready","",IFERROR(M283,""))</f>
        <v/>
      </c>
      <c r="O283" s="8">
        <f>IF(G283&lt;&gt;"Ready","",IFERROR(M283/2,""))</f>
        <v/>
      </c>
    </row>
    <row r="284">
      <c r="A284" s="6" t="n"/>
      <c r="B284" s="7" t="n"/>
      <c r="C284" s="7" t="n"/>
      <c r="D284" s="7" t="n"/>
      <c r="E284" s="7" t="n"/>
      <c r="F284" s="7" t="n"/>
      <c r="G284" s="8">
        <f>IF(COUNTA(A284:F284)=0,"",IF(TRIM(A284&amp;"")="","Item required",IFERROR(IF(NOT(AND(COUNT(B284:C284,F284)=3,MIN(B284:C284)&gt;=0,F284&gt;0,COUNT(D284:E284)=COUNTA(D284:E284),MIN(D284:E284)&gt;=0)),"Use nonnegative numbers; container must be positive",IF(NOT(IF(AND(B284&gt;0,C284+N(D284)&gt;0),B284*(C284+N(D284))*(1+N(E284)/100)/F284&gt;0,TRUE)),"Card requirement below numeric range; rescale",IF(B284*(C284+N(D284))*(1+N(E284)/100)/F284&gt;9007199254740991,"Card count too large; rescale units","Ready"))),"Check inputs / numeric range")))</f>
        <v/>
      </c>
      <c r="H284" s="8">
        <f>IF(G284&lt;&gt;"Ready","",IFERROR(C284+N(D284),""))</f>
        <v/>
      </c>
      <c r="I284" s="8">
        <f>IF(G284&lt;&gt;"Ready","",IFERROR(B284*H284,""))</f>
        <v/>
      </c>
      <c r="J284" s="8">
        <f>IF(G284&lt;&gt;"Ready","",IFERROR(I284*(N(E284)/100),""))</f>
        <v/>
      </c>
      <c r="K284" s="8">
        <f>IF(G284&lt;&gt;"Ready","",IFERROR(I284*(1+N(E284)/100)/F284,""))</f>
        <v/>
      </c>
      <c r="L284" s="8">
        <f>IF(G284&lt;&gt;"Ready","",IFERROR(IF(ABS(K284-ROUND(K284,0))&lt;=MIN(8.881784197001252E-16*K284,1E-9),ROUND(K284,0),ROUNDUP(K284,0)),""))</f>
        <v/>
      </c>
      <c r="M284" s="8">
        <f>IF(G284&lt;&gt;"Ready","",IFERROR(L284*F284,""))</f>
        <v/>
      </c>
      <c r="N284" s="8">
        <f>IF(G284&lt;&gt;"Ready","",IFERROR(M284,""))</f>
        <v/>
      </c>
      <c r="O284" s="8">
        <f>IF(G284&lt;&gt;"Ready","",IFERROR(M284/2,""))</f>
        <v/>
      </c>
    </row>
    <row r="285">
      <c r="A285" s="6" t="n"/>
      <c r="B285" s="7" t="n"/>
      <c r="C285" s="7" t="n"/>
      <c r="D285" s="7" t="n"/>
      <c r="E285" s="7" t="n"/>
      <c r="F285" s="7" t="n"/>
      <c r="G285" s="8">
        <f>IF(COUNTA(A285:F285)=0,"",IF(TRIM(A285&amp;"")="","Item required",IFERROR(IF(NOT(AND(COUNT(B285:C285,F285)=3,MIN(B285:C285)&gt;=0,F285&gt;0,COUNT(D285:E285)=COUNTA(D285:E285),MIN(D285:E285)&gt;=0)),"Use nonnegative numbers; container must be positive",IF(NOT(IF(AND(B285&gt;0,C285+N(D285)&gt;0),B285*(C285+N(D285))*(1+N(E285)/100)/F285&gt;0,TRUE)),"Card requirement below numeric range; rescale",IF(B285*(C285+N(D285))*(1+N(E285)/100)/F285&gt;9007199254740991,"Card count too large; rescale units","Ready"))),"Check inputs / numeric range")))</f>
        <v/>
      </c>
      <c r="H285" s="8">
        <f>IF(G285&lt;&gt;"Ready","",IFERROR(C285+N(D285),""))</f>
        <v/>
      </c>
      <c r="I285" s="8">
        <f>IF(G285&lt;&gt;"Ready","",IFERROR(B285*H285,""))</f>
        <v/>
      </c>
      <c r="J285" s="8">
        <f>IF(G285&lt;&gt;"Ready","",IFERROR(I285*(N(E285)/100),""))</f>
        <v/>
      </c>
      <c r="K285" s="8">
        <f>IF(G285&lt;&gt;"Ready","",IFERROR(I285*(1+N(E285)/100)/F285,""))</f>
        <v/>
      </c>
      <c r="L285" s="8">
        <f>IF(G285&lt;&gt;"Ready","",IFERROR(IF(ABS(K285-ROUND(K285,0))&lt;=MIN(8.881784197001252E-16*K285,1E-9),ROUND(K285,0),ROUNDUP(K285,0)),""))</f>
        <v/>
      </c>
      <c r="M285" s="8">
        <f>IF(G285&lt;&gt;"Ready","",IFERROR(L285*F285,""))</f>
        <v/>
      </c>
      <c r="N285" s="8">
        <f>IF(G285&lt;&gt;"Ready","",IFERROR(M285,""))</f>
        <v/>
      </c>
      <c r="O285" s="8">
        <f>IF(G285&lt;&gt;"Ready","",IFERROR(M285/2,""))</f>
        <v/>
      </c>
    </row>
    <row r="286">
      <c r="A286" s="6" t="n"/>
      <c r="B286" s="7" t="n"/>
      <c r="C286" s="7" t="n"/>
      <c r="D286" s="7" t="n"/>
      <c r="E286" s="7" t="n"/>
      <c r="F286" s="7" t="n"/>
      <c r="G286" s="8">
        <f>IF(COUNTA(A286:F286)=0,"",IF(TRIM(A286&amp;"")="","Item required",IFERROR(IF(NOT(AND(COUNT(B286:C286,F286)=3,MIN(B286:C286)&gt;=0,F286&gt;0,COUNT(D286:E286)=COUNTA(D286:E286),MIN(D286:E286)&gt;=0)),"Use nonnegative numbers; container must be positive",IF(NOT(IF(AND(B286&gt;0,C286+N(D286)&gt;0),B286*(C286+N(D286))*(1+N(E286)/100)/F286&gt;0,TRUE)),"Card requirement below numeric range; rescale",IF(B286*(C286+N(D286))*(1+N(E286)/100)/F286&gt;9007199254740991,"Card count too large; rescale units","Ready"))),"Check inputs / numeric range")))</f>
        <v/>
      </c>
      <c r="H286" s="8">
        <f>IF(G286&lt;&gt;"Ready","",IFERROR(C286+N(D286),""))</f>
        <v/>
      </c>
      <c r="I286" s="8">
        <f>IF(G286&lt;&gt;"Ready","",IFERROR(B286*H286,""))</f>
        <v/>
      </c>
      <c r="J286" s="8">
        <f>IF(G286&lt;&gt;"Ready","",IFERROR(I286*(N(E286)/100),""))</f>
        <v/>
      </c>
      <c r="K286" s="8">
        <f>IF(G286&lt;&gt;"Ready","",IFERROR(I286*(1+N(E286)/100)/F286,""))</f>
        <v/>
      </c>
      <c r="L286" s="8">
        <f>IF(G286&lt;&gt;"Ready","",IFERROR(IF(ABS(K286-ROUND(K286,0))&lt;=MIN(8.881784197001252E-16*K286,1E-9),ROUND(K286,0),ROUNDUP(K286,0)),""))</f>
        <v/>
      </c>
      <c r="M286" s="8">
        <f>IF(G286&lt;&gt;"Ready","",IFERROR(L286*F286,""))</f>
        <v/>
      </c>
      <c r="N286" s="8">
        <f>IF(G286&lt;&gt;"Ready","",IFERROR(M286,""))</f>
        <v/>
      </c>
      <c r="O286" s="8">
        <f>IF(G286&lt;&gt;"Ready","",IFERROR(M286/2,""))</f>
        <v/>
      </c>
    </row>
    <row r="287">
      <c r="A287" s="6" t="n"/>
      <c r="B287" s="7" t="n"/>
      <c r="C287" s="7" t="n"/>
      <c r="D287" s="7" t="n"/>
      <c r="E287" s="7" t="n"/>
      <c r="F287" s="7" t="n"/>
      <c r="G287" s="8">
        <f>IF(COUNTA(A287:F287)=0,"",IF(TRIM(A287&amp;"")="","Item required",IFERROR(IF(NOT(AND(COUNT(B287:C287,F287)=3,MIN(B287:C287)&gt;=0,F287&gt;0,COUNT(D287:E287)=COUNTA(D287:E287),MIN(D287:E287)&gt;=0)),"Use nonnegative numbers; container must be positive",IF(NOT(IF(AND(B287&gt;0,C287+N(D287)&gt;0),B287*(C287+N(D287))*(1+N(E287)/100)/F287&gt;0,TRUE)),"Card requirement below numeric range; rescale",IF(B287*(C287+N(D287))*(1+N(E287)/100)/F287&gt;9007199254740991,"Card count too large; rescale units","Ready"))),"Check inputs / numeric range")))</f>
        <v/>
      </c>
      <c r="H287" s="8">
        <f>IF(G287&lt;&gt;"Ready","",IFERROR(C287+N(D287),""))</f>
        <v/>
      </c>
      <c r="I287" s="8">
        <f>IF(G287&lt;&gt;"Ready","",IFERROR(B287*H287,""))</f>
        <v/>
      </c>
      <c r="J287" s="8">
        <f>IF(G287&lt;&gt;"Ready","",IFERROR(I287*(N(E287)/100),""))</f>
        <v/>
      </c>
      <c r="K287" s="8">
        <f>IF(G287&lt;&gt;"Ready","",IFERROR(I287*(1+N(E287)/100)/F287,""))</f>
        <v/>
      </c>
      <c r="L287" s="8">
        <f>IF(G287&lt;&gt;"Ready","",IFERROR(IF(ABS(K287-ROUND(K287,0))&lt;=MIN(8.881784197001252E-16*K287,1E-9),ROUND(K287,0),ROUNDUP(K287,0)),""))</f>
        <v/>
      </c>
      <c r="M287" s="8">
        <f>IF(G287&lt;&gt;"Ready","",IFERROR(L287*F287,""))</f>
        <v/>
      </c>
      <c r="N287" s="8">
        <f>IF(G287&lt;&gt;"Ready","",IFERROR(M287,""))</f>
        <v/>
      </c>
      <c r="O287" s="8">
        <f>IF(G287&lt;&gt;"Ready","",IFERROR(M287/2,""))</f>
        <v/>
      </c>
    </row>
    <row r="288">
      <c r="A288" s="6" t="n"/>
      <c r="B288" s="7" t="n"/>
      <c r="C288" s="7" t="n"/>
      <c r="D288" s="7" t="n"/>
      <c r="E288" s="7" t="n"/>
      <c r="F288" s="7" t="n"/>
      <c r="G288" s="8">
        <f>IF(COUNTA(A288:F288)=0,"",IF(TRIM(A288&amp;"")="","Item required",IFERROR(IF(NOT(AND(COUNT(B288:C288,F288)=3,MIN(B288:C288)&gt;=0,F288&gt;0,COUNT(D288:E288)=COUNTA(D288:E288),MIN(D288:E288)&gt;=0)),"Use nonnegative numbers; container must be positive",IF(NOT(IF(AND(B288&gt;0,C288+N(D288)&gt;0),B288*(C288+N(D288))*(1+N(E288)/100)/F288&gt;0,TRUE)),"Card requirement below numeric range; rescale",IF(B288*(C288+N(D288))*(1+N(E288)/100)/F288&gt;9007199254740991,"Card count too large; rescale units","Ready"))),"Check inputs / numeric range")))</f>
        <v/>
      </c>
      <c r="H288" s="8">
        <f>IF(G288&lt;&gt;"Ready","",IFERROR(C288+N(D288),""))</f>
        <v/>
      </c>
      <c r="I288" s="8">
        <f>IF(G288&lt;&gt;"Ready","",IFERROR(B288*H288,""))</f>
        <v/>
      </c>
      <c r="J288" s="8">
        <f>IF(G288&lt;&gt;"Ready","",IFERROR(I288*(N(E288)/100),""))</f>
        <v/>
      </c>
      <c r="K288" s="8">
        <f>IF(G288&lt;&gt;"Ready","",IFERROR(I288*(1+N(E288)/100)/F288,""))</f>
        <v/>
      </c>
      <c r="L288" s="8">
        <f>IF(G288&lt;&gt;"Ready","",IFERROR(IF(ABS(K288-ROUND(K288,0))&lt;=MIN(8.881784197001252E-16*K288,1E-9),ROUND(K288,0),ROUNDUP(K288,0)),""))</f>
        <v/>
      </c>
      <c r="M288" s="8">
        <f>IF(G288&lt;&gt;"Ready","",IFERROR(L288*F288,""))</f>
        <v/>
      </c>
      <c r="N288" s="8">
        <f>IF(G288&lt;&gt;"Ready","",IFERROR(M288,""))</f>
        <v/>
      </c>
      <c r="O288" s="8">
        <f>IF(G288&lt;&gt;"Ready","",IFERROR(M288/2,""))</f>
        <v/>
      </c>
    </row>
    <row r="289">
      <c r="A289" s="6" t="n"/>
      <c r="B289" s="7" t="n"/>
      <c r="C289" s="7" t="n"/>
      <c r="D289" s="7" t="n"/>
      <c r="E289" s="7" t="n"/>
      <c r="F289" s="7" t="n"/>
      <c r="G289" s="8">
        <f>IF(COUNTA(A289:F289)=0,"",IF(TRIM(A289&amp;"")="","Item required",IFERROR(IF(NOT(AND(COUNT(B289:C289,F289)=3,MIN(B289:C289)&gt;=0,F289&gt;0,COUNT(D289:E289)=COUNTA(D289:E289),MIN(D289:E289)&gt;=0)),"Use nonnegative numbers; container must be positive",IF(NOT(IF(AND(B289&gt;0,C289+N(D289)&gt;0),B289*(C289+N(D289))*(1+N(E289)/100)/F289&gt;0,TRUE)),"Card requirement below numeric range; rescale",IF(B289*(C289+N(D289))*(1+N(E289)/100)/F289&gt;9007199254740991,"Card count too large; rescale units","Ready"))),"Check inputs / numeric range")))</f>
        <v/>
      </c>
      <c r="H289" s="8">
        <f>IF(G289&lt;&gt;"Ready","",IFERROR(C289+N(D289),""))</f>
        <v/>
      </c>
      <c r="I289" s="8">
        <f>IF(G289&lt;&gt;"Ready","",IFERROR(B289*H289,""))</f>
        <v/>
      </c>
      <c r="J289" s="8">
        <f>IF(G289&lt;&gt;"Ready","",IFERROR(I289*(N(E289)/100),""))</f>
        <v/>
      </c>
      <c r="K289" s="8">
        <f>IF(G289&lt;&gt;"Ready","",IFERROR(I289*(1+N(E289)/100)/F289,""))</f>
        <v/>
      </c>
      <c r="L289" s="8">
        <f>IF(G289&lt;&gt;"Ready","",IFERROR(IF(ABS(K289-ROUND(K289,0))&lt;=MIN(8.881784197001252E-16*K289,1E-9),ROUND(K289,0),ROUNDUP(K289,0)),""))</f>
        <v/>
      </c>
      <c r="M289" s="8">
        <f>IF(G289&lt;&gt;"Ready","",IFERROR(L289*F289,""))</f>
        <v/>
      </c>
      <c r="N289" s="8">
        <f>IF(G289&lt;&gt;"Ready","",IFERROR(M289,""))</f>
        <v/>
      </c>
      <c r="O289" s="8">
        <f>IF(G289&lt;&gt;"Ready","",IFERROR(M289/2,""))</f>
        <v/>
      </c>
    </row>
    <row r="290">
      <c r="A290" s="6" t="n"/>
      <c r="B290" s="7" t="n"/>
      <c r="C290" s="7" t="n"/>
      <c r="D290" s="7" t="n"/>
      <c r="E290" s="7" t="n"/>
      <c r="F290" s="7" t="n"/>
      <c r="G290" s="8">
        <f>IF(COUNTA(A290:F290)=0,"",IF(TRIM(A290&amp;"")="","Item required",IFERROR(IF(NOT(AND(COUNT(B290:C290,F290)=3,MIN(B290:C290)&gt;=0,F290&gt;0,COUNT(D290:E290)=COUNTA(D290:E290),MIN(D290:E290)&gt;=0)),"Use nonnegative numbers; container must be positive",IF(NOT(IF(AND(B290&gt;0,C290+N(D290)&gt;0),B290*(C290+N(D290))*(1+N(E290)/100)/F290&gt;0,TRUE)),"Card requirement below numeric range; rescale",IF(B290*(C290+N(D290))*(1+N(E290)/100)/F290&gt;9007199254740991,"Card count too large; rescale units","Ready"))),"Check inputs / numeric range")))</f>
        <v/>
      </c>
      <c r="H290" s="8">
        <f>IF(G290&lt;&gt;"Ready","",IFERROR(C290+N(D290),""))</f>
        <v/>
      </c>
      <c r="I290" s="8">
        <f>IF(G290&lt;&gt;"Ready","",IFERROR(B290*H290,""))</f>
        <v/>
      </c>
      <c r="J290" s="8">
        <f>IF(G290&lt;&gt;"Ready","",IFERROR(I290*(N(E290)/100),""))</f>
        <v/>
      </c>
      <c r="K290" s="8">
        <f>IF(G290&lt;&gt;"Ready","",IFERROR(I290*(1+N(E290)/100)/F290,""))</f>
        <v/>
      </c>
      <c r="L290" s="8">
        <f>IF(G290&lt;&gt;"Ready","",IFERROR(IF(ABS(K290-ROUND(K290,0))&lt;=MIN(8.881784197001252E-16*K290,1E-9),ROUND(K290,0),ROUNDUP(K290,0)),""))</f>
        <v/>
      </c>
      <c r="M290" s="8">
        <f>IF(G290&lt;&gt;"Ready","",IFERROR(L290*F290,""))</f>
        <v/>
      </c>
      <c r="N290" s="8">
        <f>IF(G290&lt;&gt;"Ready","",IFERROR(M290,""))</f>
        <v/>
      </c>
      <c r="O290" s="8">
        <f>IF(G290&lt;&gt;"Ready","",IFERROR(M290/2,""))</f>
        <v/>
      </c>
    </row>
    <row r="291">
      <c r="A291" s="6" t="n"/>
      <c r="B291" s="7" t="n"/>
      <c r="C291" s="7" t="n"/>
      <c r="D291" s="7" t="n"/>
      <c r="E291" s="7" t="n"/>
      <c r="F291" s="7" t="n"/>
      <c r="G291" s="8">
        <f>IF(COUNTA(A291:F291)=0,"",IF(TRIM(A291&amp;"")="","Item required",IFERROR(IF(NOT(AND(COUNT(B291:C291,F291)=3,MIN(B291:C291)&gt;=0,F291&gt;0,COUNT(D291:E291)=COUNTA(D291:E291),MIN(D291:E291)&gt;=0)),"Use nonnegative numbers; container must be positive",IF(NOT(IF(AND(B291&gt;0,C291+N(D291)&gt;0),B291*(C291+N(D291))*(1+N(E291)/100)/F291&gt;0,TRUE)),"Card requirement below numeric range; rescale",IF(B291*(C291+N(D291))*(1+N(E291)/100)/F291&gt;9007199254740991,"Card count too large; rescale units","Ready"))),"Check inputs / numeric range")))</f>
        <v/>
      </c>
      <c r="H291" s="8">
        <f>IF(G291&lt;&gt;"Ready","",IFERROR(C291+N(D291),""))</f>
        <v/>
      </c>
      <c r="I291" s="8">
        <f>IF(G291&lt;&gt;"Ready","",IFERROR(B291*H291,""))</f>
        <v/>
      </c>
      <c r="J291" s="8">
        <f>IF(G291&lt;&gt;"Ready","",IFERROR(I291*(N(E291)/100),""))</f>
        <v/>
      </c>
      <c r="K291" s="8">
        <f>IF(G291&lt;&gt;"Ready","",IFERROR(I291*(1+N(E291)/100)/F291,""))</f>
        <v/>
      </c>
      <c r="L291" s="8">
        <f>IF(G291&lt;&gt;"Ready","",IFERROR(IF(ABS(K291-ROUND(K291,0))&lt;=MIN(8.881784197001252E-16*K291,1E-9),ROUND(K291,0),ROUNDUP(K291,0)),""))</f>
        <v/>
      </c>
      <c r="M291" s="8">
        <f>IF(G291&lt;&gt;"Ready","",IFERROR(L291*F291,""))</f>
        <v/>
      </c>
      <c r="N291" s="8">
        <f>IF(G291&lt;&gt;"Ready","",IFERROR(M291,""))</f>
        <v/>
      </c>
      <c r="O291" s="8">
        <f>IF(G291&lt;&gt;"Ready","",IFERROR(M291/2,""))</f>
        <v/>
      </c>
    </row>
    <row r="292">
      <c r="A292" s="6" t="n"/>
      <c r="B292" s="7" t="n"/>
      <c r="C292" s="7" t="n"/>
      <c r="D292" s="7" t="n"/>
      <c r="E292" s="7" t="n"/>
      <c r="F292" s="7" t="n"/>
      <c r="G292" s="8">
        <f>IF(COUNTA(A292:F292)=0,"",IF(TRIM(A292&amp;"")="","Item required",IFERROR(IF(NOT(AND(COUNT(B292:C292,F292)=3,MIN(B292:C292)&gt;=0,F292&gt;0,COUNT(D292:E292)=COUNTA(D292:E292),MIN(D292:E292)&gt;=0)),"Use nonnegative numbers; container must be positive",IF(NOT(IF(AND(B292&gt;0,C292+N(D292)&gt;0),B292*(C292+N(D292))*(1+N(E292)/100)/F292&gt;0,TRUE)),"Card requirement below numeric range; rescale",IF(B292*(C292+N(D292))*(1+N(E292)/100)/F292&gt;9007199254740991,"Card count too large; rescale units","Ready"))),"Check inputs / numeric range")))</f>
        <v/>
      </c>
      <c r="H292" s="8">
        <f>IF(G292&lt;&gt;"Ready","",IFERROR(C292+N(D292),""))</f>
        <v/>
      </c>
      <c r="I292" s="8">
        <f>IF(G292&lt;&gt;"Ready","",IFERROR(B292*H292,""))</f>
        <v/>
      </c>
      <c r="J292" s="8">
        <f>IF(G292&lt;&gt;"Ready","",IFERROR(I292*(N(E292)/100),""))</f>
        <v/>
      </c>
      <c r="K292" s="8">
        <f>IF(G292&lt;&gt;"Ready","",IFERROR(I292*(1+N(E292)/100)/F292,""))</f>
        <v/>
      </c>
      <c r="L292" s="8">
        <f>IF(G292&lt;&gt;"Ready","",IFERROR(IF(ABS(K292-ROUND(K292,0))&lt;=MIN(8.881784197001252E-16*K292,1E-9),ROUND(K292,0),ROUNDUP(K292,0)),""))</f>
        <v/>
      </c>
      <c r="M292" s="8">
        <f>IF(G292&lt;&gt;"Ready","",IFERROR(L292*F292,""))</f>
        <v/>
      </c>
      <c r="N292" s="8">
        <f>IF(G292&lt;&gt;"Ready","",IFERROR(M292,""))</f>
        <v/>
      </c>
      <c r="O292" s="8">
        <f>IF(G292&lt;&gt;"Ready","",IFERROR(M292/2,""))</f>
        <v/>
      </c>
    </row>
    <row r="293">
      <c r="A293" s="6" t="n"/>
      <c r="B293" s="7" t="n"/>
      <c r="C293" s="7" t="n"/>
      <c r="D293" s="7" t="n"/>
      <c r="E293" s="7" t="n"/>
      <c r="F293" s="7" t="n"/>
      <c r="G293" s="8">
        <f>IF(COUNTA(A293:F293)=0,"",IF(TRIM(A293&amp;"")="","Item required",IFERROR(IF(NOT(AND(COUNT(B293:C293,F293)=3,MIN(B293:C293)&gt;=0,F293&gt;0,COUNT(D293:E293)=COUNTA(D293:E293),MIN(D293:E293)&gt;=0)),"Use nonnegative numbers; container must be positive",IF(NOT(IF(AND(B293&gt;0,C293+N(D293)&gt;0),B293*(C293+N(D293))*(1+N(E293)/100)/F293&gt;0,TRUE)),"Card requirement below numeric range; rescale",IF(B293*(C293+N(D293))*(1+N(E293)/100)/F293&gt;9007199254740991,"Card count too large; rescale units","Ready"))),"Check inputs / numeric range")))</f>
        <v/>
      </c>
      <c r="H293" s="8">
        <f>IF(G293&lt;&gt;"Ready","",IFERROR(C293+N(D293),""))</f>
        <v/>
      </c>
      <c r="I293" s="8">
        <f>IF(G293&lt;&gt;"Ready","",IFERROR(B293*H293,""))</f>
        <v/>
      </c>
      <c r="J293" s="8">
        <f>IF(G293&lt;&gt;"Ready","",IFERROR(I293*(N(E293)/100),""))</f>
        <v/>
      </c>
      <c r="K293" s="8">
        <f>IF(G293&lt;&gt;"Ready","",IFERROR(I293*(1+N(E293)/100)/F293,""))</f>
        <v/>
      </c>
      <c r="L293" s="8">
        <f>IF(G293&lt;&gt;"Ready","",IFERROR(IF(ABS(K293-ROUND(K293,0))&lt;=MIN(8.881784197001252E-16*K293,1E-9),ROUND(K293,0),ROUNDUP(K293,0)),""))</f>
        <v/>
      </c>
      <c r="M293" s="8">
        <f>IF(G293&lt;&gt;"Ready","",IFERROR(L293*F293,""))</f>
        <v/>
      </c>
      <c r="N293" s="8">
        <f>IF(G293&lt;&gt;"Ready","",IFERROR(M293,""))</f>
        <v/>
      </c>
      <c r="O293" s="8">
        <f>IF(G293&lt;&gt;"Ready","",IFERROR(M293/2,""))</f>
        <v/>
      </c>
    </row>
    <row r="294">
      <c r="A294" s="6" t="n"/>
      <c r="B294" s="7" t="n"/>
      <c r="C294" s="7" t="n"/>
      <c r="D294" s="7" t="n"/>
      <c r="E294" s="7" t="n"/>
      <c r="F294" s="7" t="n"/>
      <c r="G294" s="8">
        <f>IF(COUNTA(A294:F294)=0,"",IF(TRIM(A294&amp;"")="","Item required",IFERROR(IF(NOT(AND(COUNT(B294:C294,F294)=3,MIN(B294:C294)&gt;=0,F294&gt;0,COUNT(D294:E294)=COUNTA(D294:E294),MIN(D294:E294)&gt;=0)),"Use nonnegative numbers; container must be positive",IF(NOT(IF(AND(B294&gt;0,C294+N(D294)&gt;0),B294*(C294+N(D294))*(1+N(E294)/100)/F294&gt;0,TRUE)),"Card requirement below numeric range; rescale",IF(B294*(C294+N(D294))*(1+N(E294)/100)/F294&gt;9007199254740991,"Card count too large; rescale units","Ready"))),"Check inputs / numeric range")))</f>
        <v/>
      </c>
      <c r="H294" s="8">
        <f>IF(G294&lt;&gt;"Ready","",IFERROR(C294+N(D294),""))</f>
        <v/>
      </c>
      <c r="I294" s="8">
        <f>IF(G294&lt;&gt;"Ready","",IFERROR(B294*H294,""))</f>
        <v/>
      </c>
      <c r="J294" s="8">
        <f>IF(G294&lt;&gt;"Ready","",IFERROR(I294*(N(E294)/100),""))</f>
        <v/>
      </c>
      <c r="K294" s="8">
        <f>IF(G294&lt;&gt;"Ready","",IFERROR(I294*(1+N(E294)/100)/F294,""))</f>
        <v/>
      </c>
      <c r="L294" s="8">
        <f>IF(G294&lt;&gt;"Ready","",IFERROR(IF(ABS(K294-ROUND(K294,0))&lt;=MIN(8.881784197001252E-16*K294,1E-9),ROUND(K294,0),ROUNDUP(K294,0)),""))</f>
        <v/>
      </c>
      <c r="M294" s="8">
        <f>IF(G294&lt;&gt;"Ready","",IFERROR(L294*F294,""))</f>
        <v/>
      </c>
      <c r="N294" s="8">
        <f>IF(G294&lt;&gt;"Ready","",IFERROR(M294,""))</f>
        <v/>
      </c>
      <c r="O294" s="8">
        <f>IF(G294&lt;&gt;"Ready","",IFERROR(M294/2,""))</f>
        <v/>
      </c>
    </row>
    <row r="295">
      <c r="A295" s="6" t="n"/>
      <c r="B295" s="7" t="n"/>
      <c r="C295" s="7" t="n"/>
      <c r="D295" s="7" t="n"/>
      <c r="E295" s="7" t="n"/>
      <c r="F295" s="7" t="n"/>
      <c r="G295" s="8">
        <f>IF(COUNTA(A295:F295)=0,"",IF(TRIM(A295&amp;"")="","Item required",IFERROR(IF(NOT(AND(COUNT(B295:C295,F295)=3,MIN(B295:C295)&gt;=0,F295&gt;0,COUNT(D295:E295)=COUNTA(D295:E295),MIN(D295:E295)&gt;=0)),"Use nonnegative numbers; container must be positive",IF(NOT(IF(AND(B295&gt;0,C295+N(D295)&gt;0),B295*(C295+N(D295))*(1+N(E295)/100)/F295&gt;0,TRUE)),"Card requirement below numeric range; rescale",IF(B295*(C295+N(D295))*(1+N(E295)/100)/F295&gt;9007199254740991,"Card count too large; rescale units","Ready"))),"Check inputs / numeric range")))</f>
        <v/>
      </c>
      <c r="H295" s="8">
        <f>IF(G295&lt;&gt;"Ready","",IFERROR(C295+N(D295),""))</f>
        <v/>
      </c>
      <c r="I295" s="8">
        <f>IF(G295&lt;&gt;"Ready","",IFERROR(B295*H295,""))</f>
        <v/>
      </c>
      <c r="J295" s="8">
        <f>IF(G295&lt;&gt;"Ready","",IFERROR(I295*(N(E295)/100),""))</f>
        <v/>
      </c>
      <c r="K295" s="8">
        <f>IF(G295&lt;&gt;"Ready","",IFERROR(I295*(1+N(E295)/100)/F295,""))</f>
        <v/>
      </c>
      <c r="L295" s="8">
        <f>IF(G295&lt;&gt;"Ready","",IFERROR(IF(ABS(K295-ROUND(K295,0))&lt;=MIN(8.881784197001252E-16*K295,1E-9),ROUND(K295,0),ROUNDUP(K295,0)),""))</f>
        <v/>
      </c>
      <c r="M295" s="8">
        <f>IF(G295&lt;&gt;"Ready","",IFERROR(L295*F295,""))</f>
        <v/>
      </c>
      <c r="N295" s="8">
        <f>IF(G295&lt;&gt;"Ready","",IFERROR(M295,""))</f>
        <v/>
      </c>
      <c r="O295" s="8">
        <f>IF(G295&lt;&gt;"Ready","",IFERROR(M295/2,""))</f>
        <v/>
      </c>
    </row>
    <row r="296">
      <c r="A296" s="6" t="n"/>
      <c r="B296" s="7" t="n"/>
      <c r="C296" s="7" t="n"/>
      <c r="D296" s="7" t="n"/>
      <c r="E296" s="7" t="n"/>
      <c r="F296" s="7" t="n"/>
      <c r="G296" s="8">
        <f>IF(COUNTA(A296:F296)=0,"",IF(TRIM(A296&amp;"")="","Item required",IFERROR(IF(NOT(AND(COUNT(B296:C296,F296)=3,MIN(B296:C296)&gt;=0,F296&gt;0,COUNT(D296:E296)=COUNTA(D296:E296),MIN(D296:E296)&gt;=0)),"Use nonnegative numbers; container must be positive",IF(NOT(IF(AND(B296&gt;0,C296+N(D296)&gt;0),B296*(C296+N(D296))*(1+N(E296)/100)/F296&gt;0,TRUE)),"Card requirement below numeric range; rescale",IF(B296*(C296+N(D296))*(1+N(E296)/100)/F296&gt;9007199254740991,"Card count too large; rescale units","Ready"))),"Check inputs / numeric range")))</f>
        <v/>
      </c>
      <c r="H296" s="8">
        <f>IF(G296&lt;&gt;"Ready","",IFERROR(C296+N(D296),""))</f>
        <v/>
      </c>
      <c r="I296" s="8">
        <f>IF(G296&lt;&gt;"Ready","",IFERROR(B296*H296,""))</f>
        <v/>
      </c>
      <c r="J296" s="8">
        <f>IF(G296&lt;&gt;"Ready","",IFERROR(I296*(N(E296)/100),""))</f>
        <v/>
      </c>
      <c r="K296" s="8">
        <f>IF(G296&lt;&gt;"Ready","",IFERROR(I296*(1+N(E296)/100)/F296,""))</f>
        <v/>
      </c>
      <c r="L296" s="8">
        <f>IF(G296&lt;&gt;"Ready","",IFERROR(IF(ABS(K296-ROUND(K296,0))&lt;=MIN(8.881784197001252E-16*K296,1E-9),ROUND(K296,0),ROUNDUP(K296,0)),""))</f>
        <v/>
      </c>
      <c r="M296" s="8">
        <f>IF(G296&lt;&gt;"Ready","",IFERROR(L296*F296,""))</f>
        <v/>
      </c>
      <c r="N296" s="8">
        <f>IF(G296&lt;&gt;"Ready","",IFERROR(M296,""))</f>
        <v/>
      </c>
      <c r="O296" s="8">
        <f>IF(G296&lt;&gt;"Ready","",IFERROR(M296/2,""))</f>
        <v/>
      </c>
    </row>
    <row r="297">
      <c r="A297" s="6" t="n"/>
      <c r="B297" s="7" t="n"/>
      <c r="C297" s="7" t="n"/>
      <c r="D297" s="7" t="n"/>
      <c r="E297" s="7" t="n"/>
      <c r="F297" s="7" t="n"/>
      <c r="G297" s="8">
        <f>IF(COUNTA(A297:F297)=0,"",IF(TRIM(A297&amp;"")="","Item required",IFERROR(IF(NOT(AND(COUNT(B297:C297,F297)=3,MIN(B297:C297)&gt;=0,F297&gt;0,COUNT(D297:E297)=COUNTA(D297:E297),MIN(D297:E297)&gt;=0)),"Use nonnegative numbers; container must be positive",IF(NOT(IF(AND(B297&gt;0,C297+N(D297)&gt;0),B297*(C297+N(D297))*(1+N(E297)/100)/F297&gt;0,TRUE)),"Card requirement below numeric range; rescale",IF(B297*(C297+N(D297))*(1+N(E297)/100)/F297&gt;9007199254740991,"Card count too large; rescale units","Ready"))),"Check inputs / numeric range")))</f>
        <v/>
      </c>
      <c r="H297" s="8">
        <f>IF(G297&lt;&gt;"Ready","",IFERROR(C297+N(D297),""))</f>
        <v/>
      </c>
      <c r="I297" s="8">
        <f>IF(G297&lt;&gt;"Ready","",IFERROR(B297*H297,""))</f>
        <v/>
      </c>
      <c r="J297" s="8">
        <f>IF(G297&lt;&gt;"Ready","",IFERROR(I297*(N(E297)/100),""))</f>
        <v/>
      </c>
      <c r="K297" s="8">
        <f>IF(G297&lt;&gt;"Ready","",IFERROR(I297*(1+N(E297)/100)/F297,""))</f>
        <v/>
      </c>
      <c r="L297" s="8">
        <f>IF(G297&lt;&gt;"Ready","",IFERROR(IF(ABS(K297-ROUND(K297,0))&lt;=MIN(8.881784197001252E-16*K297,1E-9),ROUND(K297,0),ROUNDUP(K297,0)),""))</f>
        <v/>
      </c>
      <c r="M297" s="8">
        <f>IF(G297&lt;&gt;"Ready","",IFERROR(L297*F297,""))</f>
        <v/>
      </c>
      <c r="N297" s="8">
        <f>IF(G297&lt;&gt;"Ready","",IFERROR(M297,""))</f>
        <v/>
      </c>
      <c r="O297" s="8">
        <f>IF(G297&lt;&gt;"Ready","",IFERROR(M297/2,""))</f>
        <v/>
      </c>
    </row>
    <row r="298">
      <c r="A298" s="6" t="n"/>
      <c r="B298" s="7" t="n"/>
      <c r="C298" s="7" t="n"/>
      <c r="D298" s="7" t="n"/>
      <c r="E298" s="7" t="n"/>
      <c r="F298" s="7" t="n"/>
      <c r="G298" s="8">
        <f>IF(COUNTA(A298:F298)=0,"",IF(TRIM(A298&amp;"")="","Item required",IFERROR(IF(NOT(AND(COUNT(B298:C298,F298)=3,MIN(B298:C298)&gt;=0,F298&gt;0,COUNT(D298:E298)=COUNTA(D298:E298),MIN(D298:E298)&gt;=0)),"Use nonnegative numbers; container must be positive",IF(NOT(IF(AND(B298&gt;0,C298+N(D298)&gt;0),B298*(C298+N(D298))*(1+N(E298)/100)/F298&gt;0,TRUE)),"Card requirement below numeric range; rescale",IF(B298*(C298+N(D298))*(1+N(E298)/100)/F298&gt;9007199254740991,"Card count too large; rescale units","Ready"))),"Check inputs / numeric range")))</f>
        <v/>
      </c>
      <c r="H298" s="8">
        <f>IF(G298&lt;&gt;"Ready","",IFERROR(C298+N(D298),""))</f>
        <v/>
      </c>
      <c r="I298" s="8">
        <f>IF(G298&lt;&gt;"Ready","",IFERROR(B298*H298,""))</f>
        <v/>
      </c>
      <c r="J298" s="8">
        <f>IF(G298&lt;&gt;"Ready","",IFERROR(I298*(N(E298)/100),""))</f>
        <v/>
      </c>
      <c r="K298" s="8">
        <f>IF(G298&lt;&gt;"Ready","",IFERROR(I298*(1+N(E298)/100)/F298,""))</f>
        <v/>
      </c>
      <c r="L298" s="8">
        <f>IF(G298&lt;&gt;"Ready","",IFERROR(IF(ABS(K298-ROUND(K298,0))&lt;=MIN(8.881784197001252E-16*K298,1E-9),ROUND(K298,0),ROUNDUP(K298,0)),""))</f>
        <v/>
      </c>
      <c r="M298" s="8">
        <f>IF(G298&lt;&gt;"Ready","",IFERROR(L298*F298,""))</f>
        <v/>
      </c>
      <c r="N298" s="8">
        <f>IF(G298&lt;&gt;"Ready","",IFERROR(M298,""))</f>
        <v/>
      </c>
      <c r="O298" s="8">
        <f>IF(G298&lt;&gt;"Ready","",IFERROR(M298/2,""))</f>
        <v/>
      </c>
    </row>
    <row r="299">
      <c r="A299" s="6" t="n"/>
      <c r="B299" s="7" t="n"/>
      <c r="C299" s="7" t="n"/>
      <c r="D299" s="7" t="n"/>
      <c r="E299" s="7" t="n"/>
      <c r="F299" s="7" t="n"/>
      <c r="G299" s="8">
        <f>IF(COUNTA(A299:F299)=0,"",IF(TRIM(A299&amp;"")="","Item required",IFERROR(IF(NOT(AND(COUNT(B299:C299,F299)=3,MIN(B299:C299)&gt;=0,F299&gt;0,COUNT(D299:E299)=COUNTA(D299:E299),MIN(D299:E299)&gt;=0)),"Use nonnegative numbers; container must be positive",IF(NOT(IF(AND(B299&gt;0,C299+N(D299)&gt;0),B299*(C299+N(D299))*(1+N(E299)/100)/F299&gt;0,TRUE)),"Card requirement below numeric range; rescale",IF(B299*(C299+N(D299))*(1+N(E299)/100)/F299&gt;9007199254740991,"Card count too large; rescale units","Ready"))),"Check inputs / numeric range")))</f>
        <v/>
      </c>
      <c r="H299" s="8">
        <f>IF(G299&lt;&gt;"Ready","",IFERROR(C299+N(D299),""))</f>
        <v/>
      </c>
      <c r="I299" s="8">
        <f>IF(G299&lt;&gt;"Ready","",IFERROR(B299*H299,""))</f>
        <v/>
      </c>
      <c r="J299" s="8">
        <f>IF(G299&lt;&gt;"Ready","",IFERROR(I299*(N(E299)/100),""))</f>
        <v/>
      </c>
      <c r="K299" s="8">
        <f>IF(G299&lt;&gt;"Ready","",IFERROR(I299*(1+N(E299)/100)/F299,""))</f>
        <v/>
      </c>
      <c r="L299" s="8">
        <f>IF(G299&lt;&gt;"Ready","",IFERROR(IF(ABS(K299-ROUND(K299,0))&lt;=MIN(8.881784197001252E-16*K299,1E-9),ROUND(K299,0),ROUNDUP(K299,0)),""))</f>
        <v/>
      </c>
      <c r="M299" s="8">
        <f>IF(G299&lt;&gt;"Ready","",IFERROR(L299*F299,""))</f>
        <v/>
      </c>
      <c r="N299" s="8">
        <f>IF(G299&lt;&gt;"Ready","",IFERROR(M299,""))</f>
        <v/>
      </c>
      <c r="O299" s="8">
        <f>IF(G299&lt;&gt;"Ready","",IFERROR(M299/2,""))</f>
        <v/>
      </c>
    </row>
    <row r="300">
      <c r="A300" s="6" t="n"/>
      <c r="B300" s="7" t="n"/>
      <c r="C300" s="7" t="n"/>
      <c r="D300" s="7" t="n"/>
      <c r="E300" s="7" t="n"/>
      <c r="F300" s="7" t="n"/>
      <c r="G300" s="8">
        <f>IF(COUNTA(A300:F300)=0,"",IF(TRIM(A300&amp;"")="","Item required",IFERROR(IF(NOT(AND(COUNT(B300:C300,F300)=3,MIN(B300:C300)&gt;=0,F300&gt;0,COUNT(D300:E300)=COUNTA(D300:E300),MIN(D300:E300)&gt;=0)),"Use nonnegative numbers; container must be positive",IF(NOT(IF(AND(B300&gt;0,C300+N(D300)&gt;0),B300*(C300+N(D300))*(1+N(E300)/100)/F300&gt;0,TRUE)),"Card requirement below numeric range; rescale",IF(B300*(C300+N(D300))*(1+N(E300)/100)/F300&gt;9007199254740991,"Card count too large; rescale units","Ready"))),"Check inputs / numeric range")))</f>
        <v/>
      </c>
      <c r="H300" s="8">
        <f>IF(G300&lt;&gt;"Ready","",IFERROR(C300+N(D300),""))</f>
        <v/>
      </c>
      <c r="I300" s="8">
        <f>IF(G300&lt;&gt;"Ready","",IFERROR(B300*H300,""))</f>
        <v/>
      </c>
      <c r="J300" s="8">
        <f>IF(G300&lt;&gt;"Ready","",IFERROR(I300*(N(E300)/100),""))</f>
        <v/>
      </c>
      <c r="K300" s="8">
        <f>IF(G300&lt;&gt;"Ready","",IFERROR(I300*(1+N(E300)/100)/F300,""))</f>
        <v/>
      </c>
      <c r="L300" s="8">
        <f>IF(G300&lt;&gt;"Ready","",IFERROR(IF(ABS(K300-ROUND(K300,0))&lt;=MIN(8.881784197001252E-16*K300,1E-9),ROUND(K300,0),ROUNDUP(K300,0)),""))</f>
        <v/>
      </c>
      <c r="M300" s="8">
        <f>IF(G300&lt;&gt;"Ready","",IFERROR(L300*F300,""))</f>
        <v/>
      </c>
      <c r="N300" s="8">
        <f>IF(G300&lt;&gt;"Ready","",IFERROR(M300,""))</f>
        <v/>
      </c>
      <c r="O300" s="8">
        <f>IF(G300&lt;&gt;"Ready","",IFERROR(M300/2,""))</f>
        <v/>
      </c>
    </row>
    <row r="301">
      <c r="A301" s="6" t="n"/>
      <c r="B301" s="7" t="n"/>
      <c r="C301" s="7" t="n"/>
      <c r="D301" s="7" t="n"/>
      <c r="E301" s="7" t="n"/>
      <c r="F301" s="7" t="n"/>
      <c r="G301" s="8">
        <f>IF(COUNTA(A301:F301)=0,"",IF(TRIM(A301&amp;"")="","Item required",IFERROR(IF(NOT(AND(COUNT(B301:C301,F301)=3,MIN(B301:C301)&gt;=0,F301&gt;0,COUNT(D301:E301)=COUNTA(D301:E301),MIN(D301:E301)&gt;=0)),"Use nonnegative numbers; container must be positive",IF(NOT(IF(AND(B301&gt;0,C301+N(D301)&gt;0),B301*(C301+N(D301))*(1+N(E301)/100)/F301&gt;0,TRUE)),"Card requirement below numeric range; rescale",IF(B301*(C301+N(D301))*(1+N(E301)/100)/F301&gt;9007199254740991,"Card count too large; rescale units","Ready"))),"Check inputs / numeric range")))</f>
        <v/>
      </c>
      <c r="H301" s="8">
        <f>IF(G301&lt;&gt;"Ready","",IFERROR(C301+N(D301),""))</f>
        <v/>
      </c>
      <c r="I301" s="8">
        <f>IF(G301&lt;&gt;"Ready","",IFERROR(B301*H301,""))</f>
        <v/>
      </c>
      <c r="J301" s="8">
        <f>IF(G301&lt;&gt;"Ready","",IFERROR(I301*(N(E301)/100),""))</f>
        <v/>
      </c>
      <c r="K301" s="8">
        <f>IF(G301&lt;&gt;"Ready","",IFERROR(I301*(1+N(E301)/100)/F301,""))</f>
        <v/>
      </c>
      <c r="L301" s="8">
        <f>IF(G301&lt;&gt;"Ready","",IFERROR(IF(ABS(K301-ROUND(K301,0))&lt;=MIN(8.881784197001252E-16*K301,1E-9),ROUND(K301,0),ROUNDUP(K301,0)),""))</f>
        <v/>
      </c>
      <c r="M301" s="8">
        <f>IF(G301&lt;&gt;"Ready","",IFERROR(L301*F301,""))</f>
        <v/>
      </c>
      <c r="N301" s="8">
        <f>IF(G301&lt;&gt;"Ready","",IFERROR(M301,""))</f>
        <v/>
      </c>
      <c r="O301" s="8">
        <f>IF(G301&lt;&gt;"Ready","",IFERROR(M301/2,""))</f>
        <v/>
      </c>
    </row>
    <row r="302">
      <c r="A302" s="6" t="n"/>
      <c r="B302" s="7" t="n"/>
      <c r="C302" s="7" t="n"/>
      <c r="D302" s="7" t="n"/>
      <c r="E302" s="7" t="n"/>
      <c r="F302" s="7" t="n"/>
      <c r="G302" s="8">
        <f>IF(COUNTA(A302:F302)=0,"",IF(TRIM(A302&amp;"")="","Item required",IFERROR(IF(NOT(AND(COUNT(B302:C302,F302)=3,MIN(B302:C302)&gt;=0,F302&gt;0,COUNT(D302:E302)=COUNTA(D302:E302),MIN(D302:E302)&gt;=0)),"Use nonnegative numbers; container must be positive",IF(NOT(IF(AND(B302&gt;0,C302+N(D302)&gt;0),B302*(C302+N(D302))*(1+N(E302)/100)/F302&gt;0,TRUE)),"Card requirement below numeric range; rescale",IF(B302*(C302+N(D302))*(1+N(E302)/100)/F302&gt;9007199254740991,"Card count too large; rescale units","Ready"))),"Check inputs / numeric range")))</f>
        <v/>
      </c>
      <c r="H302" s="8">
        <f>IF(G302&lt;&gt;"Ready","",IFERROR(C302+N(D302),""))</f>
        <v/>
      </c>
      <c r="I302" s="8">
        <f>IF(G302&lt;&gt;"Ready","",IFERROR(B302*H302,""))</f>
        <v/>
      </c>
      <c r="J302" s="8">
        <f>IF(G302&lt;&gt;"Ready","",IFERROR(I302*(N(E302)/100),""))</f>
        <v/>
      </c>
      <c r="K302" s="8">
        <f>IF(G302&lt;&gt;"Ready","",IFERROR(I302*(1+N(E302)/100)/F302,""))</f>
        <v/>
      </c>
      <c r="L302" s="8">
        <f>IF(G302&lt;&gt;"Ready","",IFERROR(IF(ABS(K302-ROUND(K302,0))&lt;=MIN(8.881784197001252E-16*K302,1E-9),ROUND(K302,0),ROUNDUP(K302,0)),""))</f>
        <v/>
      </c>
      <c r="M302" s="8">
        <f>IF(G302&lt;&gt;"Ready","",IFERROR(L302*F302,""))</f>
        <v/>
      </c>
      <c r="N302" s="8">
        <f>IF(G302&lt;&gt;"Ready","",IFERROR(M302,""))</f>
        <v/>
      </c>
      <c r="O302" s="8">
        <f>IF(G302&lt;&gt;"Ready","",IFERROR(M302/2,""))</f>
        <v/>
      </c>
    </row>
    <row r="303">
      <c r="A303" s="6" t="n"/>
      <c r="B303" s="7" t="n"/>
      <c r="C303" s="7" t="n"/>
      <c r="D303" s="7" t="n"/>
      <c r="E303" s="7" t="n"/>
      <c r="F303" s="7" t="n"/>
      <c r="G303" s="8">
        <f>IF(COUNTA(A303:F303)=0,"",IF(TRIM(A303&amp;"")="","Item required",IFERROR(IF(NOT(AND(COUNT(B303:C303,F303)=3,MIN(B303:C303)&gt;=0,F303&gt;0,COUNT(D303:E303)=COUNTA(D303:E303),MIN(D303:E303)&gt;=0)),"Use nonnegative numbers; container must be positive",IF(NOT(IF(AND(B303&gt;0,C303+N(D303)&gt;0),B303*(C303+N(D303))*(1+N(E303)/100)/F303&gt;0,TRUE)),"Card requirement below numeric range; rescale",IF(B303*(C303+N(D303))*(1+N(E303)/100)/F303&gt;9007199254740991,"Card count too large; rescale units","Ready"))),"Check inputs / numeric range")))</f>
        <v/>
      </c>
      <c r="H303" s="8">
        <f>IF(G303&lt;&gt;"Ready","",IFERROR(C303+N(D303),""))</f>
        <v/>
      </c>
      <c r="I303" s="8">
        <f>IF(G303&lt;&gt;"Ready","",IFERROR(B303*H303,""))</f>
        <v/>
      </c>
      <c r="J303" s="8">
        <f>IF(G303&lt;&gt;"Ready","",IFERROR(I303*(N(E303)/100),""))</f>
        <v/>
      </c>
      <c r="K303" s="8">
        <f>IF(G303&lt;&gt;"Ready","",IFERROR(I303*(1+N(E303)/100)/F303,""))</f>
        <v/>
      </c>
      <c r="L303" s="8">
        <f>IF(G303&lt;&gt;"Ready","",IFERROR(IF(ABS(K303-ROUND(K303,0))&lt;=MIN(8.881784197001252E-16*K303,1E-9),ROUND(K303,0),ROUNDUP(K303,0)),""))</f>
        <v/>
      </c>
      <c r="M303" s="8">
        <f>IF(G303&lt;&gt;"Ready","",IFERROR(L303*F303,""))</f>
        <v/>
      </c>
      <c r="N303" s="8">
        <f>IF(G303&lt;&gt;"Ready","",IFERROR(M303,""))</f>
        <v/>
      </c>
      <c r="O303" s="8">
        <f>IF(G303&lt;&gt;"Ready","",IFERROR(M303/2,""))</f>
        <v/>
      </c>
    </row>
    <row r="304">
      <c r="A304" s="6" t="n"/>
      <c r="B304" s="7" t="n"/>
      <c r="C304" s="7" t="n"/>
      <c r="D304" s="7" t="n"/>
      <c r="E304" s="7" t="n"/>
      <c r="F304" s="7" t="n"/>
      <c r="G304" s="8">
        <f>IF(COUNTA(A304:F304)=0,"",IF(TRIM(A304&amp;"")="","Item required",IFERROR(IF(NOT(AND(COUNT(B304:C304,F304)=3,MIN(B304:C304)&gt;=0,F304&gt;0,COUNT(D304:E304)=COUNTA(D304:E304),MIN(D304:E304)&gt;=0)),"Use nonnegative numbers; container must be positive",IF(NOT(IF(AND(B304&gt;0,C304+N(D304)&gt;0),B304*(C304+N(D304))*(1+N(E304)/100)/F304&gt;0,TRUE)),"Card requirement below numeric range; rescale",IF(B304*(C304+N(D304))*(1+N(E304)/100)/F304&gt;9007199254740991,"Card count too large; rescale units","Ready"))),"Check inputs / numeric range")))</f>
        <v/>
      </c>
      <c r="H304" s="8">
        <f>IF(G304&lt;&gt;"Ready","",IFERROR(C304+N(D304),""))</f>
        <v/>
      </c>
      <c r="I304" s="8">
        <f>IF(G304&lt;&gt;"Ready","",IFERROR(B304*H304,""))</f>
        <v/>
      </c>
      <c r="J304" s="8">
        <f>IF(G304&lt;&gt;"Ready","",IFERROR(I304*(N(E304)/100),""))</f>
        <v/>
      </c>
      <c r="K304" s="8">
        <f>IF(G304&lt;&gt;"Ready","",IFERROR(I304*(1+N(E304)/100)/F304,""))</f>
        <v/>
      </c>
      <c r="L304" s="8">
        <f>IF(G304&lt;&gt;"Ready","",IFERROR(IF(ABS(K304-ROUND(K304,0))&lt;=MIN(8.881784197001252E-16*K304,1E-9),ROUND(K304,0),ROUNDUP(K304,0)),""))</f>
        <v/>
      </c>
      <c r="M304" s="8">
        <f>IF(G304&lt;&gt;"Ready","",IFERROR(L304*F304,""))</f>
        <v/>
      </c>
      <c r="N304" s="8">
        <f>IF(G304&lt;&gt;"Ready","",IFERROR(M304,""))</f>
        <v/>
      </c>
      <c r="O304" s="8">
        <f>IF(G304&lt;&gt;"Ready","",IFERROR(M304/2,""))</f>
        <v/>
      </c>
    </row>
    <row r="305">
      <c r="A305" s="6" t="n"/>
      <c r="B305" s="7" t="n"/>
      <c r="C305" s="7" t="n"/>
      <c r="D305" s="7" t="n"/>
      <c r="E305" s="7" t="n"/>
      <c r="F305" s="7" t="n"/>
      <c r="G305" s="8">
        <f>IF(COUNTA(A305:F305)=0,"",IF(TRIM(A305&amp;"")="","Item required",IFERROR(IF(NOT(AND(COUNT(B305:C305,F305)=3,MIN(B305:C305)&gt;=0,F305&gt;0,COUNT(D305:E305)=COUNTA(D305:E305),MIN(D305:E305)&gt;=0)),"Use nonnegative numbers; container must be positive",IF(NOT(IF(AND(B305&gt;0,C305+N(D305)&gt;0),B305*(C305+N(D305))*(1+N(E305)/100)/F305&gt;0,TRUE)),"Card requirement below numeric range; rescale",IF(B305*(C305+N(D305))*(1+N(E305)/100)/F305&gt;9007199254740991,"Card count too large; rescale units","Ready"))),"Check inputs / numeric range")))</f>
        <v/>
      </c>
      <c r="H305" s="8">
        <f>IF(G305&lt;&gt;"Ready","",IFERROR(C305+N(D305),""))</f>
        <v/>
      </c>
      <c r="I305" s="8">
        <f>IF(G305&lt;&gt;"Ready","",IFERROR(B305*H305,""))</f>
        <v/>
      </c>
      <c r="J305" s="8">
        <f>IF(G305&lt;&gt;"Ready","",IFERROR(I305*(N(E305)/100),""))</f>
        <v/>
      </c>
      <c r="K305" s="8">
        <f>IF(G305&lt;&gt;"Ready","",IFERROR(I305*(1+N(E305)/100)/F305,""))</f>
        <v/>
      </c>
      <c r="L305" s="8">
        <f>IF(G305&lt;&gt;"Ready","",IFERROR(IF(ABS(K305-ROUND(K305,0))&lt;=MIN(8.881784197001252E-16*K305,1E-9),ROUND(K305,0),ROUNDUP(K305,0)),""))</f>
        <v/>
      </c>
      <c r="M305" s="8">
        <f>IF(G305&lt;&gt;"Ready","",IFERROR(L305*F305,""))</f>
        <v/>
      </c>
      <c r="N305" s="8">
        <f>IF(G305&lt;&gt;"Ready","",IFERROR(M305,""))</f>
        <v/>
      </c>
      <c r="O305" s="8">
        <f>IF(G305&lt;&gt;"Ready","",IFERROR(M305/2,""))</f>
        <v/>
      </c>
    </row>
    <row r="306">
      <c r="A306" s="6" t="n"/>
      <c r="B306" s="7" t="n"/>
      <c r="C306" s="7" t="n"/>
      <c r="D306" s="7" t="n"/>
      <c r="E306" s="7" t="n"/>
      <c r="F306" s="7" t="n"/>
      <c r="G306" s="8">
        <f>IF(COUNTA(A306:F306)=0,"",IF(TRIM(A306&amp;"")="","Item required",IFERROR(IF(NOT(AND(COUNT(B306:C306,F306)=3,MIN(B306:C306)&gt;=0,F306&gt;0,COUNT(D306:E306)=COUNTA(D306:E306),MIN(D306:E306)&gt;=0)),"Use nonnegative numbers; container must be positive",IF(NOT(IF(AND(B306&gt;0,C306+N(D306)&gt;0),B306*(C306+N(D306))*(1+N(E306)/100)/F306&gt;0,TRUE)),"Card requirement below numeric range; rescale",IF(B306*(C306+N(D306))*(1+N(E306)/100)/F306&gt;9007199254740991,"Card count too large; rescale units","Ready"))),"Check inputs / numeric range")))</f>
        <v/>
      </c>
      <c r="H306" s="8">
        <f>IF(G306&lt;&gt;"Ready","",IFERROR(C306+N(D306),""))</f>
        <v/>
      </c>
      <c r="I306" s="8">
        <f>IF(G306&lt;&gt;"Ready","",IFERROR(B306*H306,""))</f>
        <v/>
      </c>
      <c r="J306" s="8">
        <f>IF(G306&lt;&gt;"Ready","",IFERROR(I306*(N(E306)/100),""))</f>
        <v/>
      </c>
      <c r="K306" s="8">
        <f>IF(G306&lt;&gt;"Ready","",IFERROR(I306*(1+N(E306)/100)/F306,""))</f>
        <v/>
      </c>
      <c r="L306" s="8">
        <f>IF(G306&lt;&gt;"Ready","",IFERROR(IF(ABS(K306-ROUND(K306,0))&lt;=MIN(8.881784197001252E-16*K306,1E-9),ROUND(K306,0),ROUNDUP(K306,0)),""))</f>
        <v/>
      </c>
      <c r="M306" s="8">
        <f>IF(G306&lt;&gt;"Ready","",IFERROR(L306*F306,""))</f>
        <v/>
      </c>
      <c r="N306" s="8">
        <f>IF(G306&lt;&gt;"Ready","",IFERROR(M306,""))</f>
        <v/>
      </c>
      <c r="O306" s="8">
        <f>IF(G306&lt;&gt;"Ready","",IFERROR(M306/2,""))</f>
        <v/>
      </c>
    </row>
    <row r="307">
      <c r="A307" s="6" t="n"/>
      <c r="B307" s="7" t="n"/>
      <c r="C307" s="7" t="n"/>
      <c r="D307" s="7" t="n"/>
      <c r="E307" s="7" t="n"/>
      <c r="F307" s="7" t="n"/>
      <c r="G307" s="8">
        <f>IF(COUNTA(A307:F307)=0,"",IF(TRIM(A307&amp;"")="","Item required",IFERROR(IF(NOT(AND(COUNT(B307:C307,F307)=3,MIN(B307:C307)&gt;=0,F307&gt;0,COUNT(D307:E307)=COUNTA(D307:E307),MIN(D307:E307)&gt;=0)),"Use nonnegative numbers; container must be positive",IF(NOT(IF(AND(B307&gt;0,C307+N(D307)&gt;0),B307*(C307+N(D307))*(1+N(E307)/100)/F307&gt;0,TRUE)),"Card requirement below numeric range; rescale",IF(B307*(C307+N(D307))*(1+N(E307)/100)/F307&gt;9007199254740991,"Card count too large; rescale units","Ready"))),"Check inputs / numeric range")))</f>
        <v/>
      </c>
      <c r="H307" s="8">
        <f>IF(G307&lt;&gt;"Ready","",IFERROR(C307+N(D307),""))</f>
        <v/>
      </c>
      <c r="I307" s="8">
        <f>IF(G307&lt;&gt;"Ready","",IFERROR(B307*H307,""))</f>
        <v/>
      </c>
      <c r="J307" s="8">
        <f>IF(G307&lt;&gt;"Ready","",IFERROR(I307*(N(E307)/100),""))</f>
        <v/>
      </c>
      <c r="K307" s="8">
        <f>IF(G307&lt;&gt;"Ready","",IFERROR(I307*(1+N(E307)/100)/F307,""))</f>
        <v/>
      </c>
      <c r="L307" s="8">
        <f>IF(G307&lt;&gt;"Ready","",IFERROR(IF(ABS(K307-ROUND(K307,0))&lt;=MIN(8.881784197001252E-16*K307,1E-9),ROUND(K307,0),ROUNDUP(K307,0)),""))</f>
        <v/>
      </c>
      <c r="M307" s="8">
        <f>IF(G307&lt;&gt;"Ready","",IFERROR(L307*F307,""))</f>
        <v/>
      </c>
      <c r="N307" s="8">
        <f>IF(G307&lt;&gt;"Ready","",IFERROR(M307,""))</f>
        <v/>
      </c>
      <c r="O307" s="8">
        <f>IF(G307&lt;&gt;"Ready","",IFERROR(M307/2,""))</f>
        <v/>
      </c>
    </row>
    <row r="308">
      <c r="A308" s="6" t="n"/>
      <c r="B308" s="7" t="n"/>
      <c r="C308" s="7" t="n"/>
      <c r="D308" s="7" t="n"/>
      <c r="E308" s="7" t="n"/>
      <c r="F308" s="7" t="n"/>
      <c r="G308" s="8">
        <f>IF(COUNTA(A308:F308)=0,"",IF(TRIM(A308&amp;"")="","Item required",IFERROR(IF(NOT(AND(COUNT(B308:C308,F308)=3,MIN(B308:C308)&gt;=0,F308&gt;0,COUNT(D308:E308)=COUNTA(D308:E308),MIN(D308:E308)&gt;=0)),"Use nonnegative numbers; container must be positive",IF(NOT(IF(AND(B308&gt;0,C308+N(D308)&gt;0),B308*(C308+N(D308))*(1+N(E308)/100)/F308&gt;0,TRUE)),"Card requirement below numeric range; rescale",IF(B308*(C308+N(D308))*(1+N(E308)/100)/F308&gt;9007199254740991,"Card count too large; rescale units","Ready"))),"Check inputs / numeric range")))</f>
        <v/>
      </c>
      <c r="H308" s="8">
        <f>IF(G308&lt;&gt;"Ready","",IFERROR(C308+N(D308),""))</f>
        <v/>
      </c>
      <c r="I308" s="8">
        <f>IF(G308&lt;&gt;"Ready","",IFERROR(B308*H308,""))</f>
        <v/>
      </c>
      <c r="J308" s="8">
        <f>IF(G308&lt;&gt;"Ready","",IFERROR(I308*(N(E308)/100),""))</f>
        <v/>
      </c>
      <c r="K308" s="8">
        <f>IF(G308&lt;&gt;"Ready","",IFERROR(I308*(1+N(E308)/100)/F308,""))</f>
        <v/>
      </c>
      <c r="L308" s="8">
        <f>IF(G308&lt;&gt;"Ready","",IFERROR(IF(ABS(K308-ROUND(K308,0))&lt;=MIN(8.881784197001252E-16*K308,1E-9),ROUND(K308,0),ROUNDUP(K308,0)),""))</f>
        <v/>
      </c>
      <c r="M308" s="8">
        <f>IF(G308&lt;&gt;"Ready","",IFERROR(L308*F308,""))</f>
        <v/>
      </c>
      <c r="N308" s="8">
        <f>IF(G308&lt;&gt;"Ready","",IFERROR(M308,""))</f>
        <v/>
      </c>
      <c r="O308" s="8">
        <f>IF(G308&lt;&gt;"Ready","",IFERROR(M308/2,""))</f>
        <v/>
      </c>
    </row>
    <row r="309">
      <c r="A309" s="6" t="n"/>
      <c r="B309" s="7" t="n"/>
      <c r="C309" s="7" t="n"/>
      <c r="D309" s="7" t="n"/>
      <c r="E309" s="7" t="n"/>
      <c r="F309" s="7" t="n"/>
      <c r="G309" s="8">
        <f>IF(COUNTA(A309:F309)=0,"",IF(TRIM(A309&amp;"")="","Item required",IFERROR(IF(NOT(AND(COUNT(B309:C309,F309)=3,MIN(B309:C309)&gt;=0,F309&gt;0,COUNT(D309:E309)=COUNTA(D309:E309),MIN(D309:E309)&gt;=0)),"Use nonnegative numbers; container must be positive",IF(NOT(IF(AND(B309&gt;0,C309+N(D309)&gt;0),B309*(C309+N(D309))*(1+N(E309)/100)/F309&gt;0,TRUE)),"Card requirement below numeric range; rescale",IF(B309*(C309+N(D309))*(1+N(E309)/100)/F309&gt;9007199254740991,"Card count too large; rescale units","Ready"))),"Check inputs / numeric range")))</f>
        <v/>
      </c>
      <c r="H309" s="8">
        <f>IF(G309&lt;&gt;"Ready","",IFERROR(C309+N(D309),""))</f>
        <v/>
      </c>
      <c r="I309" s="8">
        <f>IF(G309&lt;&gt;"Ready","",IFERROR(B309*H309,""))</f>
        <v/>
      </c>
      <c r="J309" s="8">
        <f>IF(G309&lt;&gt;"Ready","",IFERROR(I309*(N(E309)/100),""))</f>
        <v/>
      </c>
      <c r="K309" s="8">
        <f>IF(G309&lt;&gt;"Ready","",IFERROR(I309*(1+N(E309)/100)/F309,""))</f>
        <v/>
      </c>
      <c r="L309" s="8">
        <f>IF(G309&lt;&gt;"Ready","",IFERROR(IF(ABS(K309-ROUND(K309,0))&lt;=MIN(8.881784197001252E-16*K309,1E-9),ROUND(K309,0),ROUNDUP(K309,0)),""))</f>
        <v/>
      </c>
      <c r="M309" s="8">
        <f>IF(G309&lt;&gt;"Ready","",IFERROR(L309*F309,""))</f>
        <v/>
      </c>
      <c r="N309" s="8">
        <f>IF(G309&lt;&gt;"Ready","",IFERROR(M309,""))</f>
        <v/>
      </c>
      <c r="O309" s="8">
        <f>IF(G309&lt;&gt;"Ready","",IFERROR(M309/2,""))</f>
        <v/>
      </c>
    </row>
    <row r="310">
      <c r="A310" s="6" t="n"/>
      <c r="B310" s="7" t="n"/>
      <c r="C310" s="7" t="n"/>
      <c r="D310" s="7" t="n"/>
      <c r="E310" s="7" t="n"/>
      <c r="F310" s="7" t="n"/>
      <c r="G310" s="8">
        <f>IF(COUNTA(A310:F310)=0,"",IF(TRIM(A310&amp;"")="","Item required",IFERROR(IF(NOT(AND(COUNT(B310:C310,F310)=3,MIN(B310:C310)&gt;=0,F310&gt;0,COUNT(D310:E310)=COUNTA(D310:E310),MIN(D310:E310)&gt;=0)),"Use nonnegative numbers; container must be positive",IF(NOT(IF(AND(B310&gt;0,C310+N(D310)&gt;0),B310*(C310+N(D310))*(1+N(E310)/100)/F310&gt;0,TRUE)),"Card requirement below numeric range; rescale",IF(B310*(C310+N(D310))*(1+N(E310)/100)/F310&gt;9007199254740991,"Card count too large; rescale units","Ready"))),"Check inputs / numeric range")))</f>
        <v/>
      </c>
      <c r="H310" s="8">
        <f>IF(G310&lt;&gt;"Ready","",IFERROR(C310+N(D310),""))</f>
        <v/>
      </c>
      <c r="I310" s="8">
        <f>IF(G310&lt;&gt;"Ready","",IFERROR(B310*H310,""))</f>
        <v/>
      </c>
      <c r="J310" s="8">
        <f>IF(G310&lt;&gt;"Ready","",IFERROR(I310*(N(E310)/100),""))</f>
        <v/>
      </c>
      <c r="K310" s="8">
        <f>IF(G310&lt;&gt;"Ready","",IFERROR(I310*(1+N(E310)/100)/F310,""))</f>
        <v/>
      </c>
      <c r="L310" s="8">
        <f>IF(G310&lt;&gt;"Ready","",IFERROR(IF(ABS(K310-ROUND(K310,0))&lt;=MIN(8.881784197001252E-16*K310,1E-9),ROUND(K310,0),ROUNDUP(K310,0)),""))</f>
        <v/>
      </c>
      <c r="M310" s="8">
        <f>IF(G310&lt;&gt;"Ready","",IFERROR(L310*F310,""))</f>
        <v/>
      </c>
      <c r="N310" s="8">
        <f>IF(G310&lt;&gt;"Ready","",IFERROR(M310,""))</f>
        <v/>
      </c>
      <c r="O310" s="8">
        <f>IF(G310&lt;&gt;"Ready","",IFERROR(M310/2,""))</f>
        <v/>
      </c>
    </row>
    <row r="311">
      <c r="A311" s="6" t="n"/>
      <c r="B311" s="7" t="n"/>
      <c r="C311" s="7" t="n"/>
      <c r="D311" s="7" t="n"/>
      <c r="E311" s="7" t="n"/>
      <c r="F311" s="7" t="n"/>
      <c r="G311" s="8">
        <f>IF(COUNTA(A311:F311)=0,"",IF(TRIM(A311&amp;"")="","Item required",IFERROR(IF(NOT(AND(COUNT(B311:C311,F311)=3,MIN(B311:C311)&gt;=0,F311&gt;0,COUNT(D311:E311)=COUNTA(D311:E311),MIN(D311:E311)&gt;=0)),"Use nonnegative numbers; container must be positive",IF(NOT(IF(AND(B311&gt;0,C311+N(D311)&gt;0),B311*(C311+N(D311))*(1+N(E311)/100)/F311&gt;0,TRUE)),"Card requirement below numeric range; rescale",IF(B311*(C311+N(D311))*(1+N(E311)/100)/F311&gt;9007199254740991,"Card count too large; rescale units","Ready"))),"Check inputs / numeric range")))</f>
        <v/>
      </c>
      <c r="H311" s="8">
        <f>IF(G311&lt;&gt;"Ready","",IFERROR(C311+N(D311),""))</f>
        <v/>
      </c>
      <c r="I311" s="8">
        <f>IF(G311&lt;&gt;"Ready","",IFERROR(B311*H311,""))</f>
        <v/>
      </c>
      <c r="J311" s="8">
        <f>IF(G311&lt;&gt;"Ready","",IFERROR(I311*(N(E311)/100),""))</f>
        <v/>
      </c>
      <c r="K311" s="8">
        <f>IF(G311&lt;&gt;"Ready","",IFERROR(I311*(1+N(E311)/100)/F311,""))</f>
        <v/>
      </c>
      <c r="L311" s="8">
        <f>IF(G311&lt;&gt;"Ready","",IFERROR(IF(ABS(K311-ROUND(K311,0))&lt;=MIN(8.881784197001252E-16*K311,1E-9),ROUND(K311,0),ROUNDUP(K311,0)),""))</f>
        <v/>
      </c>
      <c r="M311" s="8">
        <f>IF(G311&lt;&gt;"Ready","",IFERROR(L311*F311,""))</f>
        <v/>
      </c>
      <c r="N311" s="8">
        <f>IF(G311&lt;&gt;"Ready","",IFERROR(M311,""))</f>
        <v/>
      </c>
      <c r="O311" s="8">
        <f>IF(G311&lt;&gt;"Ready","",IFERROR(M311/2,""))</f>
        <v/>
      </c>
    </row>
    <row r="312">
      <c r="A312" s="6" t="n"/>
      <c r="B312" s="7" t="n"/>
      <c r="C312" s="7" t="n"/>
      <c r="D312" s="7" t="n"/>
      <c r="E312" s="7" t="n"/>
      <c r="F312" s="7" t="n"/>
      <c r="G312" s="8">
        <f>IF(COUNTA(A312:F312)=0,"",IF(TRIM(A312&amp;"")="","Item required",IFERROR(IF(NOT(AND(COUNT(B312:C312,F312)=3,MIN(B312:C312)&gt;=0,F312&gt;0,COUNT(D312:E312)=COUNTA(D312:E312),MIN(D312:E312)&gt;=0)),"Use nonnegative numbers; container must be positive",IF(NOT(IF(AND(B312&gt;0,C312+N(D312)&gt;0),B312*(C312+N(D312))*(1+N(E312)/100)/F312&gt;0,TRUE)),"Card requirement below numeric range; rescale",IF(B312*(C312+N(D312))*(1+N(E312)/100)/F312&gt;9007199254740991,"Card count too large; rescale units","Ready"))),"Check inputs / numeric range")))</f>
        <v/>
      </c>
      <c r="H312" s="8">
        <f>IF(G312&lt;&gt;"Ready","",IFERROR(C312+N(D312),""))</f>
        <v/>
      </c>
      <c r="I312" s="8">
        <f>IF(G312&lt;&gt;"Ready","",IFERROR(B312*H312,""))</f>
        <v/>
      </c>
      <c r="J312" s="8">
        <f>IF(G312&lt;&gt;"Ready","",IFERROR(I312*(N(E312)/100),""))</f>
        <v/>
      </c>
      <c r="K312" s="8">
        <f>IF(G312&lt;&gt;"Ready","",IFERROR(I312*(1+N(E312)/100)/F312,""))</f>
        <v/>
      </c>
      <c r="L312" s="8">
        <f>IF(G312&lt;&gt;"Ready","",IFERROR(IF(ABS(K312-ROUND(K312,0))&lt;=MIN(8.881784197001252E-16*K312,1E-9),ROUND(K312,0),ROUNDUP(K312,0)),""))</f>
        <v/>
      </c>
      <c r="M312" s="8">
        <f>IF(G312&lt;&gt;"Ready","",IFERROR(L312*F312,""))</f>
        <v/>
      </c>
      <c r="N312" s="8">
        <f>IF(G312&lt;&gt;"Ready","",IFERROR(M312,""))</f>
        <v/>
      </c>
      <c r="O312" s="8">
        <f>IF(G312&lt;&gt;"Ready","",IFERROR(M312/2,""))</f>
        <v/>
      </c>
    </row>
    <row r="313">
      <c r="A313" s="6" t="n"/>
      <c r="B313" s="7" t="n"/>
      <c r="C313" s="7" t="n"/>
      <c r="D313" s="7" t="n"/>
      <c r="E313" s="7" t="n"/>
      <c r="F313" s="7" t="n"/>
      <c r="G313" s="8">
        <f>IF(COUNTA(A313:F313)=0,"",IF(TRIM(A313&amp;"")="","Item required",IFERROR(IF(NOT(AND(COUNT(B313:C313,F313)=3,MIN(B313:C313)&gt;=0,F313&gt;0,COUNT(D313:E313)=COUNTA(D313:E313),MIN(D313:E313)&gt;=0)),"Use nonnegative numbers; container must be positive",IF(NOT(IF(AND(B313&gt;0,C313+N(D313)&gt;0),B313*(C313+N(D313))*(1+N(E313)/100)/F313&gt;0,TRUE)),"Card requirement below numeric range; rescale",IF(B313*(C313+N(D313))*(1+N(E313)/100)/F313&gt;9007199254740991,"Card count too large; rescale units","Ready"))),"Check inputs / numeric range")))</f>
        <v/>
      </c>
      <c r="H313" s="8">
        <f>IF(G313&lt;&gt;"Ready","",IFERROR(C313+N(D313),""))</f>
        <v/>
      </c>
      <c r="I313" s="8">
        <f>IF(G313&lt;&gt;"Ready","",IFERROR(B313*H313,""))</f>
        <v/>
      </c>
      <c r="J313" s="8">
        <f>IF(G313&lt;&gt;"Ready","",IFERROR(I313*(N(E313)/100),""))</f>
        <v/>
      </c>
      <c r="K313" s="8">
        <f>IF(G313&lt;&gt;"Ready","",IFERROR(I313*(1+N(E313)/100)/F313,""))</f>
        <v/>
      </c>
      <c r="L313" s="8">
        <f>IF(G313&lt;&gt;"Ready","",IFERROR(IF(ABS(K313-ROUND(K313,0))&lt;=MIN(8.881784197001252E-16*K313,1E-9),ROUND(K313,0),ROUNDUP(K313,0)),""))</f>
        <v/>
      </c>
      <c r="M313" s="8">
        <f>IF(G313&lt;&gt;"Ready","",IFERROR(L313*F313,""))</f>
        <v/>
      </c>
      <c r="N313" s="8">
        <f>IF(G313&lt;&gt;"Ready","",IFERROR(M313,""))</f>
        <v/>
      </c>
      <c r="O313" s="8">
        <f>IF(G313&lt;&gt;"Ready","",IFERROR(M313/2,""))</f>
        <v/>
      </c>
    </row>
    <row r="314">
      <c r="A314" s="6" t="n"/>
      <c r="B314" s="7" t="n"/>
      <c r="C314" s="7" t="n"/>
      <c r="D314" s="7" t="n"/>
      <c r="E314" s="7" t="n"/>
      <c r="F314" s="7" t="n"/>
      <c r="G314" s="8">
        <f>IF(COUNTA(A314:F314)=0,"",IF(TRIM(A314&amp;"")="","Item required",IFERROR(IF(NOT(AND(COUNT(B314:C314,F314)=3,MIN(B314:C314)&gt;=0,F314&gt;0,COUNT(D314:E314)=COUNTA(D314:E314),MIN(D314:E314)&gt;=0)),"Use nonnegative numbers; container must be positive",IF(NOT(IF(AND(B314&gt;0,C314+N(D314)&gt;0),B314*(C314+N(D314))*(1+N(E314)/100)/F314&gt;0,TRUE)),"Card requirement below numeric range; rescale",IF(B314*(C314+N(D314))*(1+N(E314)/100)/F314&gt;9007199254740991,"Card count too large; rescale units","Ready"))),"Check inputs / numeric range")))</f>
        <v/>
      </c>
      <c r="H314" s="8">
        <f>IF(G314&lt;&gt;"Ready","",IFERROR(C314+N(D314),""))</f>
        <v/>
      </c>
      <c r="I314" s="8">
        <f>IF(G314&lt;&gt;"Ready","",IFERROR(B314*H314,""))</f>
        <v/>
      </c>
      <c r="J314" s="8">
        <f>IF(G314&lt;&gt;"Ready","",IFERROR(I314*(N(E314)/100),""))</f>
        <v/>
      </c>
      <c r="K314" s="8">
        <f>IF(G314&lt;&gt;"Ready","",IFERROR(I314*(1+N(E314)/100)/F314,""))</f>
        <v/>
      </c>
      <c r="L314" s="8">
        <f>IF(G314&lt;&gt;"Ready","",IFERROR(IF(ABS(K314-ROUND(K314,0))&lt;=MIN(8.881784197001252E-16*K314,1E-9),ROUND(K314,0),ROUNDUP(K314,0)),""))</f>
        <v/>
      </c>
      <c r="M314" s="8">
        <f>IF(G314&lt;&gt;"Ready","",IFERROR(L314*F314,""))</f>
        <v/>
      </c>
      <c r="N314" s="8">
        <f>IF(G314&lt;&gt;"Ready","",IFERROR(M314,""))</f>
        <v/>
      </c>
      <c r="O314" s="8">
        <f>IF(G314&lt;&gt;"Ready","",IFERROR(M314/2,""))</f>
        <v/>
      </c>
    </row>
    <row r="315">
      <c r="A315" s="6" t="n"/>
      <c r="B315" s="7" t="n"/>
      <c r="C315" s="7" t="n"/>
      <c r="D315" s="7" t="n"/>
      <c r="E315" s="7" t="n"/>
      <c r="F315" s="7" t="n"/>
      <c r="G315" s="8">
        <f>IF(COUNTA(A315:F315)=0,"",IF(TRIM(A315&amp;"")="","Item required",IFERROR(IF(NOT(AND(COUNT(B315:C315,F315)=3,MIN(B315:C315)&gt;=0,F315&gt;0,COUNT(D315:E315)=COUNTA(D315:E315),MIN(D315:E315)&gt;=0)),"Use nonnegative numbers; container must be positive",IF(NOT(IF(AND(B315&gt;0,C315+N(D315)&gt;0),B315*(C315+N(D315))*(1+N(E315)/100)/F315&gt;0,TRUE)),"Card requirement below numeric range; rescale",IF(B315*(C315+N(D315))*(1+N(E315)/100)/F315&gt;9007199254740991,"Card count too large; rescale units","Ready"))),"Check inputs / numeric range")))</f>
        <v/>
      </c>
      <c r="H315" s="8">
        <f>IF(G315&lt;&gt;"Ready","",IFERROR(C315+N(D315),""))</f>
        <v/>
      </c>
      <c r="I315" s="8">
        <f>IF(G315&lt;&gt;"Ready","",IFERROR(B315*H315,""))</f>
        <v/>
      </c>
      <c r="J315" s="8">
        <f>IF(G315&lt;&gt;"Ready","",IFERROR(I315*(N(E315)/100),""))</f>
        <v/>
      </c>
      <c r="K315" s="8">
        <f>IF(G315&lt;&gt;"Ready","",IFERROR(I315*(1+N(E315)/100)/F315,""))</f>
        <v/>
      </c>
      <c r="L315" s="8">
        <f>IF(G315&lt;&gt;"Ready","",IFERROR(IF(ABS(K315-ROUND(K315,0))&lt;=MIN(8.881784197001252E-16*K315,1E-9),ROUND(K315,0),ROUNDUP(K315,0)),""))</f>
        <v/>
      </c>
      <c r="M315" s="8">
        <f>IF(G315&lt;&gt;"Ready","",IFERROR(L315*F315,""))</f>
        <v/>
      </c>
      <c r="N315" s="8">
        <f>IF(G315&lt;&gt;"Ready","",IFERROR(M315,""))</f>
        <v/>
      </c>
      <c r="O315" s="8">
        <f>IF(G315&lt;&gt;"Ready","",IFERROR(M315/2,""))</f>
        <v/>
      </c>
    </row>
    <row r="316">
      <c r="A316" s="6" t="n"/>
      <c r="B316" s="7" t="n"/>
      <c r="C316" s="7" t="n"/>
      <c r="D316" s="7" t="n"/>
      <c r="E316" s="7" t="n"/>
      <c r="F316" s="7" t="n"/>
      <c r="G316" s="8">
        <f>IF(COUNTA(A316:F316)=0,"",IF(TRIM(A316&amp;"")="","Item required",IFERROR(IF(NOT(AND(COUNT(B316:C316,F316)=3,MIN(B316:C316)&gt;=0,F316&gt;0,COUNT(D316:E316)=COUNTA(D316:E316),MIN(D316:E316)&gt;=0)),"Use nonnegative numbers; container must be positive",IF(NOT(IF(AND(B316&gt;0,C316+N(D316)&gt;0),B316*(C316+N(D316))*(1+N(E316)/100)/F316&gt;0,TRUE)),"Card requirement below numeric range; rescale",IF(B316*(C316+N(D316))*(1+N(E316)/100)/F316&gt;9007199254740991,"Card count too large; rescale units","Ready"))),"Check inputs / numeric range")))</f>
        <v/>
      </c>
      <c r="H316" s="8">
        <f>IF(G316&lt;&gt;"Ready","",IFERROR(C316+N(D316),""))</f>
        <v/>
      </c>
      <c r="I316" s="8">
        <f>IF(G316&lt;&gt;"Ready","",IFERROR(B316*H316,""))</f>
        <v/>
      </c>
      <c r="J316" s="8">
        <f>IF(G316&lt;&gt;"Ready","",IFERROR(I316*(N(E316)/100),""))</f>
        <v/>
      </c>
      <c r="K316" s="8">
        <f>IF(G316&lt;&gt;"Ready","",IFERROR(I316*(1+N(E316)/100)/F316,""))</f>
        <v/>
      </c>
      <c r="L316" s="8">
        <f>IF(G316&lt;&gt;"Ready","",IFERROR(IF(ABS(K316-ROUND(K316,0))&lt;=MIN(8.881784197001252E-16*K316,1E-9),ROUND(K316,0),ROUNDUP(K316,0)),""))</f>
        <v/>
      </c>
      <c r="M316" s="8">
        <f>IF(G316&lt;&gt;"Ready","",IFERROR(L316*F316,""))</f>
        <v/>
      </c>
      <c r="N316" s="8">
        <f>IF(G316&lt;&gt;"Ready","",IFERROR(M316,""))</f>
        <v/>
      </c>
      <c r="O316" s="8">
        <f>IF(G316&lt;&gt;"Ready","",IFERROR(M316/2,""))</f>
        <v/>
      </c>
    </row>
    <row r="317">
      <c r="A317" s="6" t="n"/>
      <c r="B317" s="7" t="n"/>
      <c r="C317" s="7" t="n"/>
      <c r="D317" s="7" t="n"/>
      <c r="E317" s="7" t="n"/>
      <c r="F317" s="7" t="n"/>
      <c r="G317" s="8">
        <f>IF(COUNTA(A317:F317)=0,"",IF(TRIM(A317&amp;"")="","Item required",IFERROR(IF(NOT(AND(COUNT(B317:C317,F317)=3,MIN(B317:C317)&gt;=0,F317&gt;0,COUNT(D317:E317)=COUNTA(D317:E317),MIN(D317:E317)&gt;=0)),"Use nonnegative numbers; container must be positive",IF(NOT(IF(AND(B317&gt;0,C317+N(D317)&gt;0),B317*(C317+N(D317))*(1+N(E317)/100)/F317&gt;0,TRUE)),"Card requirement below numeric range; rescale",IF(B317*(C317+N(D317))*(1+N(E317)/100)/F317&gt;9007199254740991,"Card count too large; rescale units","Ready"))),"Check inputs / numeric range")))</f>
        <v/>
      </c>
      <c r="H317" s="8">
        <f>IF(G317&lt;&gt;"Ready","",IFERROR(C317+N(D317),""))</f>
        <v/>
      </c>
      <c r="I317" s="8">
        <f>IF(G317&lt;&gt;"Ready","",IFERROR(B317*H317,""))</f>
        <v/>
      </c>
      <c r="J317" s="8">
        <f>IF(G317&lt;&gt;"Ready","",IFERROR(I317*(N(E317)/100),""))</f>
        <v/>
      </c>
      <c r="K317" s="8">
        <f>IF(G317&lt;&gt;"Ready","",IFERROR(I317*(1+N(E317)/100)/F317,""))</f>
        <v/>
      </c>
      <c r="L317" s="8">
        <f>IF(G317&lt;&gt;"Ready","",IFERROR(IF(ABS(K317-ROUND(K317,0))&lt;=MIN(8.881784197001252E-16*K317,1E-9),ROUND(K317,0),ROUNDUP(K317,0)),""))</f>
        <v/>
      </c>
      <c r="M317" s="8">
        <f>IF(G317&lt;&gt;"Ready","",IFERROR(L317*F317,""))</f>
        <v/>
      </c>
      <c r="N317" s="8">
        <f>IF(G317&lt;&gt;"Ready","",IFERROR(M317,""))</f>
        <v/>
      </c>
      <c r="O317" s="8">
        <f>IF(G317&lt;&gt;"Ready","",IFERROR(M317/2,""))</f>
        <v/>
      </c>
    </row>
    <row r="318">
      <c r="A318" s="6" t="n"/>
      <c r="B318" s="7" t="n"/>
      <c r="C318" s="7" t="n"/>
      <c r="D318" s="7" t="n"/>
      <c r="E318" s="7" t="n"/>
      <c r="F318" s="7" t="n"/>
      <c r="G318" s="8">
        <f>IF(COUNTA(A318:F318)=0,"",IF(TRIM(A318&amp;"")="","Item required",IFERROR(IF(NOT(AND(COUNT(B318:C318,F318)=3,MIN(B318:C318)&gt;=0,F318&gt;0,COUNT(D318:E318)=COUNTA(D318:E318),MIN(D318:E318)&gt;=0)),"Use nonnegative numbers; container must be positive",IF(NOT(IF(AND(B318&gt;0,C318+N(D318)&gt;0),B318*(C318+N(D318))*(1+N(E318)/100)/F318&gt;0,TRUE)),"Card requirement below numeric range; rescale",IF(B318*(C318+N(D318))*(1+N(E318)/100)/F318&gt;9007199254740991,"Card count too large; rescale units","Ready"))),"Check inputs / numeric range")))</f>
        <v/>
      </c>
      <c r="H318" s="8">
        <f>IF(G318&lt;&gt;"Ready","",IFERROR(C318+N(D318),""))</f>
        <v/>
      </c>
      <c r="I318" s="8">
        <f>IF(G318&lt;&gt;"Ready","",IFERROR(B318*H318,""))</f>
        <v/>
      </c>
      <c r="J318" s="8">
        <f>IF(G318&lt;&gt;"Ready","",IFERROR(I318*(N(E318)/100),""))</f>
        <v/>
      </c>
      <c r="K318" s="8">
        <f>IF(G318&lt;&gt;"Ready","",IFERROR(I318*(1+N(E318)/100)/F318,""))</f>
        <v/>
      </c>
      <c r="L318" s="8">
        <f>IF(G318&lt;&gt;"Ready","",IFERROR(IF(ABS(K318-ROUND(K318,0))&lt;=MIN(8.881784197001252E-16*K318,1E-9),ROUND(K318,0),ROUNDUP(K318,0)),""))</f>
        <v/>
      </c>
      <c r="M318" s="8">
        <f>IF(G318&lt;&gt;"Ready","",IFERROR(L318*F318,""))</f>
        <v/>
      </c>
      <c r="N318" s="8">
        <f>IF(G318&lt;&gt;"Ready","",IFERROR(M318,""))</f>
        <v/>
      </c>
      <c r="O318" s="8">
        <f>IF(G318&lt;&gt;"Ready","",IFERROR(M318/2,""))</f>
        <v/>
      </c>
    </row>
    <row r="319">
      <c r="A319" s="6" t="n"/>
      <c r="B319" s="7" t="n"/>
      <c r="C319" s="7" t="n"/>
      <c r="D319" s="7" t="n"/>
      <c r="E319" s="7" t="n"/>
      <c r="F319" s="7" t="n"/>
      <c r="G319" s="8">
        <f>IF(COUNTA(A319:F319)=0,"",IF(TRIM(A319&amp;"")="","Item required",IFERROR(IF(NOT(AND(COUNT(B319:C319,F319)=3,MIN(B319:C319)&gt;=0,F319&gt;0,COUNT(D319:E319)=COUNTA(D319:E319),MIN(D319:E319)&gt;=0)),"Use nonnegative numbers; container must be positive",IF(NOT(IF(AND(B319&gt;0,C319+N(D319)&gt;0),B319*(C319+N(D319))*(1+N(E319)/100)/F319&gt;0,TRUE)),"Card requirement below numeric range; rescale",IF(B319*(C319+N(D319))*(1+N(E319)/100)/F319&gt;9007199254740991,"Card count too large; rescale units","Ready"))),"Check inputs / numeric range")))</f>
        <v/>
      </c>
      <c r="H319" s="8">
        <f>IF(G319&lt;&gt;"Ready","",IFERROR(C319+N(D319),""))</f>
        <v/>
      </c>
      <c r="I319" s="8">
        <f>IF(G319&lt;&gt;"Ready","",IFERROR(B319*H319,""))</f>
        <v/>
      </c>
      <c r="J319" s="8">
        <f>IF(G319&lt;&gt;"Ready","",IFERROR(I319*(N(E319)/100),""))</f>
        <v/>
      </c>
      <c r="K319" s="8">
        <f>IF(G319&lt;&gt;"Ready","",IFERROR(I319*(1+N(E319)/100)/F319,""))</f>
        <v/>
      </c>
      <c r="L319" s="8">
        <f>IF(G319&lt;&gt;"Ready","",IFERROR(IF(ABS(K319-ROUND(K319,0))&lt;=MIN(8.881784197001252E-16*K319,1E-9),ROUND(K319,0),ROUNDUP(K319,0)),""))</f>
        <v/>
      </c>
      <c r="M319" s="8">
        <f>IF(G319&lt;&gt;"Ready","",IFERROR(L319*F319,""))</f>
        <v/>
      </c>
      <c r="N319" s="8">
        <f>IF(G319&lt;&gt;"Ready","",IFERROR(M319,""))</f>
        <v/>
      </c>
      <c r="O319" s="8">
        <f>IF(G319&lt;&gt;"Ready","",IFERROR(M319/2,""))</f>
        <v/>
      </c>
    </row>
    <row r="320">
      <c r="A320" s="6" t="n"/>
      <c r="B320" s="7" t="n"/>
      <c r="C320" s="7" t="n"/>
      <c r="D320" s="7" t="n"/>
      <c r="E320" s="7" t="n"/>
      <c r="F320" s="7" t="n"/>
      <c r="G320" s="8">
        <f>IF(COUNTA(A320:F320)=0,"",IF(TRIM(A320&amp;"")="","Item required",IFERROR(IF(NOT(AND(COUNT(B320:C320,F320)=3,MIN(B320:C320)&gt;=0,F320&gt;0,COUNT(D320:E320)=COUNTA(D320:E320),MIN(D320:E320)&gt;=0)),"Use nonnegative numbers; container must be positive",IF(NOT(IF(AND(B320&gt;0,C320+N(D320)&gt;0),B320*(C320+N(D320))*(1+N(E320)/100)/F320&gt;0,TRUE)),"Card requirement below numeric range; rescale",IF(B320*(C320+N(D320))*(1+N(E320)/100)/F320&gt;9007199254740991,"Card count too large; rescale units","Ready"))),"Check inputs / numeric range")))</f>
        <v/>
      </c>
      <c r="H320" s="8">
        <f>IF(G320&lt;&gt;"Ready","",IFERROR(C320+N(D320),""))</f>
        <v/>
      </c>
      <c r="I320" s="8">
        <f>IF(G320&lt;&gt;"Ready","",IFERROR(B320*H320,""))</f>
        <v/>
      </c>
      <c r="J320" s="8">
        <f>IF(G320&lt;&gt;"Ready","",IFERROR(I320*(N(E320)/100),""))</f>
        <v/>
      </c>
      <c r="K320" s="8">
        <f>IF(G320&lt;&gt;"Ready","",IFERROR(I320*(1+N(E320)/100)/F320,""))</f>
        <v/>
      </c>
      <c r="L320" s="8">
        <f>IF(G320&lt;&gt;"Ready","",IFERROR(IF(ABS(K320-ROUND(K320,0))&lt;=MIN(8.881784197001252E-16*K320,1E-9),ROUND(K320,0),ROUNDUP(K320,0)),""))</f>
        <v/>
      </c>
      <c r="M320" s="8">
        <f>IF(G320&lt;&gt;"Ready","",IFERROR(L320*F320,""))</f>
        <v/>
      </c>
      <c r="N320" s="8">
        <f>IF(G320&lt;&gt;"Ready","",IFERROR(M320,""))</f>
        <v/>
      </c>
      <c r="O320" s="8">
        <f>IF(G320&lt;&gt;"Ready","",IFERROR(M320/2,""))</f>
        <v/>
      </c>
    </row>
    <row r="321">
      <c r="A321" s="6" t="n"/>
      <c r="B321" s="7" t="n"/>
      <c r="C321" s="7" t="n"/>
      <c r="D321" s="7" t="n"/>
      <c r="E321" s="7" t="n"/>
      <c r="F321" s="7" t="n"/>
      <c r="G321" s="8">
        <f>IF(COUNTA(A321:F321)=0,"",IF(TRIM(A321&amp;"")="","Item required",IFERROR(IF(NOT(AND(COUNT(B321:C321,F321)=3,MIN(B321:C321)&gt;=0,F321&gt;0,COUNT(D321:E321)=COUNTA(D321:E321),MIN(D321:E321)&gt;=0)),"Use nonnegative numbers; container must be positive",IF(NOT(IF(AND(B321&gt;0,C321+N(D321)&gt;0),B321*(C321+N(D321))*(1+N(E321)/100)/F321&gt;0,TRUE)),"Card requirement below numeric range; rescale",IF(B321*(C321+N(D321))*(1+N(E321)/100)/F321&gt;9007199254740991,"Card count too large; rescale units","Ready"))),"Check inputs / numeric range")))</f>
        <v/>
      </c>
      <c r="H321" s="8">
        <f>IF(G321&lt;&gt;"Ready","",IFERROR(C321+N(D321),""))</f>
        <v/>
      </c>
      <c r="I321" s="8">
        <f>IF(G321&lt;&gt;"Ready","",IFERROR(B321*H321,""))</f>
        <v/>
      </c>
      <c r="J321" s="8">
        <f>IF(G321&lt;&gt;"Ready","",IFERROR(I321*(N(E321)/100),""))</f>
        <v/>
      </c>
      <c r="K321" s="8">
        <f>IF(G321&lt;&gt;"Ready","",IFERROR(I321*(1+N(E321)/100)/F321,""))</f>
        <v/>
      </c>
      <c r="L321" s="8">
        <f>IF(G321&lt;&gt;"Ready","",IFERROR(IF(ABS(K321-ROUND(K321,0))&lt;=MIN(8.881784197001252E-16*K321,1E-9),ROUND(K321,0),ROUNDUP(K321,0)),""))</f>
        <v/>
      </c>
      <c r="M321" s="8">
        <f>IF(G321&lt;&gt;"Ready","",IFERROR(L321*F321,""))</f>
        <v/>
      </c>
      <c r="N321" s="8">
        <f>IF(G321&lt;&gt;"Ready","",IFERROR(M321,""))</f>
        <v/>
      </c>
      <c r="O321" s="8">
        <f>IF(G321&lt;&gt;"Ready","",IFERROR(M321/2,""))</f>
        <v/>
      </c>
    </row>
    <row r="322">
      <c r="A322" s="6" t="n"/>
      <c r="B322" s="7" t="n"/>
      <c r="C322" s="7" t="n"/>
      <c r="D322" s="7" t="n"/>
      <c r="E322" s="7" t="n"/>
      <c r="F322" s="7" t="n"/>
      <c r="G322" s="8">
        <f>IF(COUNTA(A322:F322)=0,"",IF(TRIM(A322&amp;"")="","Item required",IFERROR(IF(NOT(AND(COUNT(B322:C322,F322)=3,MIN(B322:C322)&gt;=0,F322&gt;0,COUNT(D322:E322)=COUNTA(D322:E322),MIN(D322:E322)&gt;=0)),"Use nonnegative numbers; container must be positive",IF(NOT(IF(AND(B322&gt;0,C322+N(D322)&gt;0),B322*(C322+N(D322))*(1+N(E322)/100)/F322&gt;0,TRUE)),"Card requirement below numeric range; rescale",IF(B322*(C322+N(D322))*(1+N(E322)/100)/F322&gt;9007199254740991,"Card count too large; rescale units","Ready"))),"Check inputs / numeric range")))</f>
        <v/>
      </c>
      <c r="H322" s="8">
        <f>IF(G322&lt;&gt;"Ready","",IFERROR(C322+N(D322),""))</f>
        <v/>
      </c>
      <c r="I322" s="8">
        <f>IF(G322&lt;&gt;"Ready","",IFERROR(B322*H322,""))</f>
        <v/>
      </c>
      <c r="J322" s="8">
        <f>IF(G322&lt;&gt;"Ready","",IFERROR(I322*(N(E322)/100),""))</f>
        <v/>
      </c>
      <c r="K322" s="8">
        <f>IF(G322&lt;&gt;"Ready","",IFERROR(I322*(1+N(E322)/100)/F322,""))</f>
        <v/>
      </c>
      <c r="L322" s="8">
        <f>IF(G322&lt;&gt;"Ready","",IFERROR(IF(ABS(K322-ROUND(K322,0))&lt;=MIN(8.881784197001252E-16*K322,1E-9),ROUND(K322,0),ROUNDUP(K322,0)),""))</f>
        <v/>
      </c>
      <c r="M322" s="8">
        <f>IF(G322&lt;&gt;"Ready","",IFERROR(L322*F322,""))</f>
        <v/>
      </c>
      <c r="N322" s="8">
        <f>IF(G322&lt;&gt;"Ready","",IFERROR(M322,""))</f>
        <v/>
      </c>
      <c r="O322" s="8">
        <f>IF(G322&lt;&gt;"Ready","",IFERROR(M322/2,""))</f>
        <v/>
      </c>
    </row>
    <row r="323">
      <c r="A323" s="6" t="n"/>
      <c r="B323" s="7" t="n"/>
      <c r="C323" s="7" t="n"/>
      <c r="D323" s="7" t="n"/>
      <c r="E323" s="7" t="n"/>
      <c r="F323" s="7" t="n"/>
      <c r="G323" s="8">
        <f>IF(COUNTA(A323:F323)=0,"",IF(TRIM(A323&amp;"")="","Item required",IFERROR(IF(NOT(AND(COUNT(B323:C323,F323)=3,MIN(B323:C323)&gt;=0,F323&gt;0,COUNT(D323:E323)=COUNTA(D323:E323),MIN(D323:E323)&gt;=0)),"Use nonnegative numbers; container must be positive",IF(NOT(IF(AND(B323&gt;0,C323+N(D323)&gt;0),B323*(C323+N(D323))*(1+N(E323)/100)/F323&gt;0,TRUE)),"Card requirement below numeric range; rescale",IF(B323*(C323+N(D323))*(1+N(E323)/100)/F323&gt;9007199254740991,"Card count too large; rescale units","Ready"))),"Check inputs / numeric range")))</f>
        <v/>
      </c>
      <c r="H323" s="8">
        <f>IF(G323&lt;&gt;"Ready","",IFERROR(C323+N(D323),""))</f>
        <v/>
      </c>
      <c r="I323" s="8">
        <f>IF(G323&lt;&gt;"Ready","",IFERROR(B323*H323,""))</f>
        <v/>
      </c>
      <c r="J323" s="8">
        <f>IF(G323&lt;&gt;"Ready","",IFERROR(I323*(N(E323)/100),""))</f>
        <v/>
      </c>
      <c r="K323" s="8">
        <f>IF(G323&lt;&gt;"Ready","",IFERROR(I323*(1+N(E323)/100)/F323,""))</f>
        <v/>
      </c>
      <c r="L323" s="8">
        <f>IF(G323&lt;&gt;"Ready","",IFERROR(IF(ABS(K323-ROUND(K323,0))&lt;=MIN(8.881784197001252E-16*K323,1E-9),ROUND(K323,0),ROUNDUP(K323,0)),""))</f>
        <v/>
      </c>
      <c r="M323" s="8">
        <f>IF(G323&lt;&gt;"Ready","",IFERROR(L323*F323,""))</f>
        <v/>
      </c>
      <c r="N323" s="8">
        <f>IF(G323&lt;&gt;"Ready","",IFERROR(M323,""))</f>
        <v/>
      </c>
      <c r="O323" s="8">
        <f>IF(G323&lt;&gt;"Ready","",IFERROR(M323/2,""))</f>
        <v/>
      </c>
    </row>
    <row r="324">
      <c r="A324" s="6" t="n"/>
      <c r="B324" s="7" t="n"/>
      <c r="C324" s="7" t="n"/>
      <c r="D324" s="7" t="n"/>
      <c r="E324" s="7" t="n"/>
      <c r="F324" s="7" t="n"/>
      <c r="G324" s="8">
        <f>IF(COUNTA(A324:F324)=0,"",IF(TRIM(A324&amp;"")="","Item required",IFERROR(IF(NOT(AND(COUNT(B324:C324,F324)=3,MIN(B324:C324)&gt;=0,F324&gt;0,COUNT(D324:E324)=COUNTA(D324:E324),MIN(D324:E324)&gt;=0)),"Use nonnegative numbers; container must be positive",IF(NOT(IF(AND(B324&gt;0,C324+N(D324)&gt;0),B324*(C324+N(D324))*(1+N(E324)/100)/F324&gt;0,TRUE)),"Card requirement below numeric range; rescale",IF(B324*(C324+N(D324))*(1+N(E324)/100)/F324&gt;9007199254740991,"Card count too large; rescale units","Ready"))),"Check inputs / numeric range")))</f>
        <v/>
      </c>
      <c r="H324" s="8">
        <f>IF(G324&lt;&gt;"Ready","",IFERROR(C324+N(D324),""))</f>
        <v/>
      </c>
      <c r="I324" s="8">
        <f>IF(G324&lt;&gt;"Ready","",IFERROR(B324*H324,""))</f>
        <v/>
      </c>
      <c r="J324" s="8">
        <f>IF(G324&lt;&gt;"Ready","",IFERROR(I324*(N(E324)/100),""))</f>
        <v/>
      </c>
      <c r="K324" s="8">
        <f>IF(G324&lt;&gt;"Ready","",IFERROR(I324*(1+N(E324)/100)/F324,""))</f>
        <v/>
      </c>
      <c r="L324" s="8">
        <f>IF(G324&lt;&gt;"Ready","",IFERROR(IF(ABS(K324-ROUND(K324,0))&lt;=MIN(8.881784197001252E-16*K324,1E-9),ROUND(K324,0),ROUNDUP(K324,0)),""))</f>
        <v/>
      </c>
      <c r="M324" s="8">
        <f>IF(G324&lt;&gt;"Ready","",IFERROR(L324*F324,""))</f>
        <v/>
      </c>
      <c r="N324" s="8">
        <f>IF(G324&lt;&gt;"Ready","",IFERROR(M324,""))</f>
        <v/>
      </c>
      <c r="O324" s="8">
        <f>IF(G324&lt;&gt;"Ready","",IFERROR(M324/2,""))</f>
        <v/>
      </c>
    </row>
    <row r="325">
      <c r="A325" s="6" t="n"/>
      <c r="B325" s="7" t="n"/>
      <c r="C325" s="7" t="n"/>
      <c r="D325" s="7" t="n"/>
      <c r="E325" s="7" t="n"/>
      <c r="F325" s="7" t="n"/>
      <c r="G325" s="8">
        <f>IF(COUNTA(A325:F325)=0,"",IF(TRIM(A325&amp;"")="","Item required",IFERROR(IF(NOT(AND(COUNT(B325:C325,F325)=3,MIN(B325:C325)&gt;=0,F325&gt;0,COUNT(D325:E325)=COUNTA(D325:E325),MIN(D325:E325)&gt;=0)),"Use nonnegative numbers; container must be positive",IF(NOT(IF(AND(B325&gt;0,C325+N(D325)&gt;0),B325*(C325+N(D325))*(1+N(E325)/100)/F325&gt;0,TRUE)),"Card requirement below numeric range; rescale",IF(B325*(C325+N(D325))*(1+N(E325)/100)/F325&gt;9007199254740991,"Card count too large; rescale units","Ready"))),"Check inputs / numeric range")))</f>
        <v/>
      </c>
      <c r="H325" s="8">
        <f>IF(G325&lt;&gt;"Ready","",IFERROR(C325+N(D325),""))</f>
        <v/>
      </c>
      <c r="I325" s="8">
        <f>IF(G325&lt;&gt;"Ready","",IFERROR(B325*H325,""))</f>
        <v/>
      </c>
      <c r="J325" s="8">
        <f>IF(G325&lt;&gt;"Ready","",IFERROR(I325*(N(E325)/100),""))</f>
        <v/>
      </c>
      <c r="K325" s="8">
        <f>IF(G325&lt;&gt;"Ready","",IFERROR(I325*(1+N(E325)/100)/F325,""))</f>
        <v/>
      </c>
      <c r="L325" s="8">
        <f>IF(G325&lt;&gt;"Ready","",IFERROR(IF(ABS(K325-ROUND(K325,0))&lt;=MIN(8.881784197001252E-16*K325,1E-9),ROUND(K325,0),ROUNDUP(K325,0)),""))</f>
        <v/>
      </c>
      <c r="M325" s="8">
        <f>IF(G325&lt;&gt;"Ready","",IFERROR(L325*F325,""))</f>
        <v/>
      </c>
      <c r="N325" s="8">
        <f>IF(G325&lt;&gt;"Ready","",IFERROR(M325,""))</f>
        <v/>
      </c>
      <c r="O325" s="8">
        <f>IF(G325&lt;&gt;"Ready","",IFERROR(M325/2,""))</f>
        <v/>
      </c>
    </row>
    <row r="326">
      <c r="A326" s="6" t="n"/>
      <c r="B326" s="7" t="n"/>
      <c r="C326" s="7" t="n"/>
      <c r="D326" s="7" t="n"/>
      <c r="E326" s="7" t="n"/>
      <c r="F326" s="7" t="n"/>
      <c r="G326" s="8">
        <f>IF(COUNTA(A326:F326)=0,"",IF(TRIM(A326&amp;"")="","Item required",IFERROR(IF(NOT(AND(COUNT(B326:C326,F326)=3,MIN(B326:C326)&gt;=0,F326&gt;0,COUNT(D326:E326)=COUNTA(D326:E326),MIN(D326:E326)&gt;=0)),"Use nonnegative numbers; container must be positive",IF(NOT(IF(AND(B326&gt;0,C326+N(D326)&gt;0),B326*(C326+N(D326))*(1+N(E326)/100)/F326&gt;0,TRUE)),"Card requirement below numeric range; rescale",IF(B326*(C326+N(D326))*(1+N(E326)/100)/F326&gt;9007199254740991,"Card count too large; rescale units","Ready"))),"Check inputs / numeric range")))</f>
        <v/>
      </c>
      <c r="H326" s="8">
        <f>IF(G326&lt;&gt;"Ready","",IFERROR(C326+N(D326),""))</f>
        <v/>
      </c>
      <c r="I326" s="8">
        <f>IF(G326&lt;&gt;"Ready","",IFERROR(B326*H326,""))</f>
        <v/>
      </c>
      <c r="J326" s="8">
        <f>IF(G326&lt;&gt;"Ready","",IFERROR(I326*(N(E326)/100),""))</f>
        <v/>
      </c>
      <c r="K326" s="8">
        <f>IF(G326&lt;&gt;"Ready","",IFERROR(I326*(1+N(E326)/100)/F326,""))</f>
        <v/>
      </c>
      <c r="L326" s="8">
        <f>IF(G326&lt;&gt;"Ready","",IFERROR(IF(ABS(K326-ROUND(K326,0))&lt;=MIN(8.881784197001252E-16*K326,1E-9),ROUND(K326,0),ROUNDUP(K326,0)),""))</f>
        <v/>
      </c>
      <c r="M326" s="8">
        <f>IF(G326&lt;&gt;"Ready","",IFERROR(L326*F326,""))</f>
        <v/>
      </c>
      <c r="N326" s="8">
        <f>IF(G326&lt;&gt;"Ready","",IFERROR(M326,""))</f>
        <v/>
      </c>
      <c r="O326" s="8">
        <f>IF(G326&lt;&gt;"Ready","",IFERROR(M326/2,""))</f>
        <v/>
      </c>
    </row>
    <row r="327">
      <c r="A327" s="6" t="n"/>
      <c r="B327" s="7" t="n"/>
      <c r="C327" s="7" t="n"/>
      <c r="D327" s="7" t="n"/>
      <c r="E327" s="7" t="n"/>
      <c r="F327" s="7" t="n"/>
      <c r="G327" s="8">
        <f>IF(COUNTA(A327:F327)=0,"",IF(TRIM(A327&amp;"")="","Item required",IFERROR(IF(NOT(AND(COUNT(B327:C327,F327)=3,MIN(B327:C327)&gt;=0,F327&gt;0,COUNT(D327:E327)=COUNTA(D327:E327),MIN(D327:E327)&gt;=0)),"Use nonnegative numbers; container must be positive",IF(NOT(IF(AND(B327&gt;0,C327+N(D327)&gt;0),B327*(C327+N(D327))*(1+N(E327)/100)/F327&gt;0,TRUE)),"Card requirement below numeric range; rescale",IF(B327*(C327+N(D327))*(1+N(E327)/100)/F327&gt;9007199254740991,"Card count too large; rescale units","Ready"))),"Check inputs / numeric range")))</f>
        <v/>
      </c>
      <c r="H327" s="8">
        <f>IF(G327&lt;&gt;"Ready","",IFERROR(C327+N(D327),""))</f>
        <v/>
      </c>
      <c r="I327" s="8">
        <f>IF(G327&lt;&gt;"Ready","",IFERROR(B327*H327,""))</f>
        <v/>
      </c>
      <c r="J327" s="8">
        <f>IF(G327&lt;&gt;"Ready","",IFERROR(I327*(N(E327)/100),""))</f>
        <v/>
      </c>
      <c r="K327" s="8">
        <f>IF(G327&lt;&gt;"Ready","",IFERROR(I327*(1+N(E327)/100)/F327,""))</f>
        <v/>
      </c>
      <c r="L327" s="8">
        <f>IF(G327&lt;&gt;"Ready","",IFERROR(IF(ABS(K327-ROUND(K327,0))&lt;=MIN(8.881784197001252E-16*K327,1E-9),ROUND(K327,0),ROUNDUP(K327,0)),""))</f>
        <v/>
      </c>
      <c r="M327" s="8">
        <f>IF(G327&lt;&gt;"Ready","",IFERROR(L327*F327,""))</f>
        <v/>
      </c>
      <c r="N327" s="8">
        <f>IF(G327&lt;&gt;"Ready","",IFERROR(M327,""))</f>
        <v/>
      </c>
      <c r="O327" s="8">
        <f>IF(G327&lt;&gt;"Ready","",IFERROR(M327/2,""))</f>
        <v/>
      </c>
    </row>
    <row r="328">
      <c r="A328" s="6" t="n"/>
      <c r="B328" s="7" t="n"/>
      <c r="C328" s="7" t="n"/>
      <c r="D328" s="7" t="n"/>
      <c r="E328" s="7" t="n"/>
      <c r="F328" s="7" t="n"/>
      <c r="G328" s="8">
        <f>IF(COUNTA(A328:F328)=0,"",IF(TRIM(A328&amp;"")="","Item required",IFERROR(IF(NOT(AND(COUNT(B328:C328,F328)=3,MIN(B328:C328)&gt;=0,F328&gt;0,COUNT(D328:E328)=COUNTA(D328:E328),MIN(D328:E328)&gt;=0)),"Use nonnegative numbers; container must be positive",IF(NOT(IF(AND(B328&gt;0,C328+N(D328)&gt;0),B328*(C328+N(D328))*(1+N(E328)/100)/F328&gt;0,TRUE)),"Card requirement below numeric range; rescale",IF(B328*(C328+N(D328))*(1+N(E328)/100)/F328&gt;9007199254740991,"Card count too large; rescale units","Ready"))),"Check inputs / numeric range")))</f>
        <v/>
      </c>
      <c r="H328" s="8">
        <f>IF(G328&lt;&gt;"Ready","",IFERROR(C328+N(D328),""))</f>
        <v/>
      </c>
      <c r="I328" s="8">
        <f>IF(G328&lt;&gt;"Ready","",IFERROR(B328*H328,""))</f>
        <v/>
      </c>
      <c r="J328" s="8">
        <f>IF(G328&lt;&gt;"Ready","",IFERROR(I328*(N(E328)/100),""))</f>
        <v/>
      </c>
      <c r="K328" s="8">
        <f>IF(G328&lt;&gt;"Ready","",IFERROR(I328*(1+N(E328)/100)/F328,""))</f>
        <v/>
      </c>
      <c r="L328" s="8">
        <f>IF(G328&lt;&gt;"Ready","",IFERROR(IF(ABS(K328-ROUND(K328,0))&lt;=MIN(8.881784197001252E-16*K328,1E-9),ROUND(K328,0),ROUNDUP(K328,0)),""))</f>
        <v/>
      </c>
      <c r="M328" s="8">
        <f>IF(G328&lt;&gt;"Ready","",IFERROR(L328*F328,""))</f>
        <v/>
      </c>
      <c r="N328" s="8">
        <f>IF(G328&lt;&gt;"Ready","",IFERROR(M328,""))</f>
        <v/>
      </c>
      <c r="O328" s="8">
        <f>IF(G328&lt;&gt;"Ready","",IFERROR(M328/2,""))</f>
        <v/>
      </c>
    </row>
    <row r="329">
      <c r="A329" s="6" t="n"/>
      <c r="B329" s="7" t="n"/>
      <c r="C329" s="7" t="n"/>
      <c r="D329" s="7" t="n"/>
      <c r="E329" s="7" t="n"/>
      <c r="F329" s="7" t="n"/>
      <c r="G329" s="8">
        <f>IF(COUNTA(A329:F329)=0,"",IF(TRIM(A329&amp;"")="","Item required",IFERROR(IF(NOT(AND(COUNT(B329:C329,F329)=3,MIN(B329:C329)&gt;=0,F329&gt;0,COUNT(D329:E329)=COUNTA(D329:E329),MIN(D329:E329)&gt;=0)),"Use nonnegative numbers; container must be positive",IF(NOT(IF(AND(B329&gt;0,C329+N(D329)&gt;0),B329*(C329+N(D329))*(1+N(E329)/100)/F329&gt;0,TRUE)),"Card requirement below numeric range; rescale",IF(B329*(C329+N(D329))*(1+N(E329)/100)/F329&gt;9007199254740991,"Card count too large; rescale units","Ready"))),"Check inputs / numeric range")))</f>
        <v/>
      </c>
      <c r="H329" s="8">
        <f>IF(G329&lt;&gt;"Ready","",IFERROR(C329+N(D329),""))</f>
        <v/>
      </c>
      <c r="I329" s="8">
        <f>IF(G329&lt;&gt;"Ready","",IFERROR(B329*H329,""))</f>
        <v/>
      </c>
      <c r="J329" s="8">
        <f>IF(G329&lt;&gt;"Ready","",IFERROR(I329*(N(E329)/100),""))</f>
        <v/>
      </c>
      <c r="K329" s="8">
        <f>IF(G329&lt;&gt;"Ready","",IFERROR(I329*(1+N(E329)/100)/F329,""))</f>
        <v/>
      </c>
      <c r="L329" s="8">
        <f>IF(G329&lt;&gt;"Ready","",IFERROR(IF(ABS(K329-ROUND(K329,0))&lt;=MIN(8.881784197001252E-16*K329,1E-9),ROUND(K329,0),ROUNDUP(K329,0)),""))</f>
        <v/>
      </c>
      <c r="M329" s="8">
        <f>IF(G329&lt;&gt;"Ready","",IFERROR(L329*F329,""))</f>
        <v/>
      </c>
      <c r="N329" s="8">
        <f>IF(G329&lt;&gt;"Ready","",IFERROR(M329,""))</f>
        <v/>
      </c>
      <c r="O329" s="8">
        <f>IF(G329&lt;&gt;"Ready","",IFERROR(M329/2,""))</f>
        <v/>
      </c>
    </row>
    <row r="330">
      <c r="A330" s="6" t="n"/>
      <c r="B330" s="7" t="n"/>
      <c r="C330" s="7" t="n"/>
      <c r="D330" s="7" t="n"/>
      <c r="E330" s="7" t="n"/>
      <c r="F330" s="7" t="n"/>
      <c r="G330" s="8">
        <f>IF(COUNTA(A330:F330)=0,"",IF(TRIM(A330&amp;"")="","Item required",IFERROR(IF(NOT(AND(COUNT(B330:C330,F330)=3,MIN(B330:C330)&gt;=0,F330&gt;0,COUNT(D330:E330)=COUNTA(D330:E330),MIN(D330:E330)&gt;=0)),"Use nonnegative numbers; container must be positive",IF(NOT(IF(AND(B330&gt;0,C330+N(D330)&gt;0),B330*(C330+N(D330))*(1+N(E330)/100)/F330&gt;0,TRUE)),"Card requirement below numeric range; rescale",IF(B330*(C330+N(D330))*(1+N(E330)/100)/F330&gt;9007199254740991,"Card count too large; rescale units","Ready"))),"Check inputs / numeric range")))</f>
        <v/>
      </c>
      <c r="H330" s="8">
        <f>IF(G330&lt;&gt;"Ready","",IFERROR(C330+N(D330),""))</f>
        <v/>
      </c>
      <c r="I330" s="8">
        <f>IF(G330&lt;&gt;"Ready","",IFERROR(B330*H330,""))</f>
        <v/>
      </c>
      <c r="J330" s="8">
        <f>IF(G330&lt;&gt;"Ready","",IFERROR(I330*(N(E330)/100),""))</f>
        <v/>
      </c>
      <c r="K330" s="8">
        <f>IF(G330&lt;&gt;"Ready","",IFERROR(I330*(1+N(E330)/100)/F330,""))</f>
        <v/>
      </c>
      <c r="L330" s="8">
        <f>IF(G330&lt;&gt;"Ready","",IFERROR(IF(ABS(K330-ROUND(K330,0))&lt;=MIN(8.881784197001252E-16*K330,1E-9),ROUND(K330,0),ROUNDUP(K330,0)),""))</f>
        <v/>
      </c>
      <c r="M330" s="8">
        <f>IF(G330&lt;&gt;"Ready","",IFERROR(L330*F330,""))</f>
        <v/>
      </c>
      <c r="N330" s="8">
        <f>IF(G330&lt;&gt;"Ready","",IFERROR(M330,""))</f>
        <v/>
      </c>
      <c r="O330" s="8">
        <f>IF(G330&lt;&gt;"Ready","",IFERROR(M330/2,""))</f>
        <v/>
      </c>
    </row>
    <row r="331">
      <c r="A331" s="6" t="n"/>
      <c r="B331" s="7" t="n"/>
      <c r="C331" s="7" t="n"/>
      <c r="D331" s="7" t="n"/>
      <c r="E331" s="7" t="n"/>
      <c r="F331" s="7" t="n"/>
      <c r="G331" s="8">
        <f>IF(COUNTA(A331:F331)=0,"",IF(TRIM(A331&amp;"")="","Item required",IFERROR(IF(NOT(AND(COUNT(B331:C331,F331)=3,MIN(B331:C331)&gt;=0,F331&gt;0,COUNT(D331:E331)=COUNTA(D331:E331),MIN(D331:E331)&gt;=0)),"Use nonnegative numbers; container must be positive",IF(NOT(IF(AND(B331&gt;0,C331+N(D331)&gt;0),B331*(C331+N(D331))*(1+N(E331)/100)/F331&gt;0,TRUE)),"Card requirement below numeric range; rescale",IF(B331*(C331+N(D331))*(1+N(E331)/100)/F331&gt;9007199254740991,"Card count too large; rescale units","Ready"))),"Check inputs / numeric range")))</f>
        <v/>
      </c>
      <c r="H331" s="8">
        <f>IF(G331&lt;&gt;"Ready","",IFERROR(C331+N(D331),""))</f>
        <v/>
      </c>
      <c r="I331" s="8">
        <f>IF(G331&lt;&gt;"Ready","",IFERROR(B331*H331,""))</f>
        <v/>
      </c>
      <c r="J331" s="8">
        <f>IF(G331&lt;&gt;"Ready","",IFERROR(I331*(N(E331)/100),""))</f>
        <v/>
      </c>
      <c r="K331" s="8">
        <f>IF(G331&lt;&gt;"Ready","",IFERROR(I331*(1+N(E331)/100)/F331,""))</f>
        <v/>
      </c>
      <c r="L331" s="8">
        <f>IF(G331&lt;&gt;"Ready","",IFERROR(IF(ABS(K331-ROUND(K331,0))&lt;=MIN(8.881784197001252E-16*K331,1E-9),ROUND(K331,0),ROUNDUP(K331,0)),""))</f>
        <v/>
      </c>
      <c r="M331" s="8">
        <f>IF(G331&lt;&gt;"Ready","",IFERROR(L331*F331,""))</f>
        <v/>
      </c>
      <c r="N331" s="8">
        <f>IF(G331&lt;&gt;"Ready","",IFERROR(M331,""))</f>
        <v/>
      </c>
      <c r="O331" s="8">
        <f>IF(G331&lt;&gt;"Ready","",IFERROR(M331/2,""))</f>
        <v/>
      </c>
    </row>
    <row r="332">
      <c r="A332" s="6" t="n"/>
      <c r="B332" s="7" t="n"/>
      <c r="C332" s="7" t="n"/>
      <c r="D332" s="7" t="n"/>
      <c r="E332" s="7" t="n"/>
      <c r="F332" s="7" t="n"/>
      <c r="G332" s="8">
        <f>IF(COUNTA(A332:F332)=0,"",IF(TRIM(A332&amp;"")="","Item required",IFERROR(IF(NOT(AND(COUNT(B332:C332,F332)=3,MIN(B332:C332)&gt;=0,F332&gt;0,COUNT(D332:E332)=COUNTA(D332:E332),MIN(D332:E332)&gt;=0)),"Use nonnegative numbers; container must be positive",IF(NOT(IF(AND(B332&gt;0,C332+N(D332)&gt;0),B332*(C332+N(D332))*(1+N(E332)/100)/F332&gt;0,TRUE)),"Card requirement below numeric range; rescale",IF(B332*(C332+N(D332))*(1+N(E332)/100)/F332&gt;9007199254740991,"Card count too large; rescale units","Ready"))),"Check inputs / numeric range")))</f>
        <v/>
      </c>
      <c r="H332" s="8">
        <f>IF(G332&lt;&gt;"Ready","",IFERROR(C332+N(D332),""))</f>
        <v/>
      </c>
      <c r="I332" s="8">
        <f>IF(G332&lt;&gt;"Ready","",IFERROR(B332*H332,""))</f>
        <v/>
      </c>
      <c r="J332" s="8">
        <f>IF(G332&lt;&gt;"Ready","",IFERROR(I332*(N(E332)/100),""))</f>
        <v/>
      </c>
      <c r="K332" s="8">
        <f>IF(G332&lt;&gt;"Ready","",IFERROR(I332*(1+N(E332)/100)/F332,""))</f>
        <v/>
      </c>
      <c r="L332" s="8">
        <f>IF(G332&lt;&gt;"Ready","",IFERROR(IF(ABS(K332-ROUND(K332,0))&lt;=MIN(8.881784197001252E-16*K332,1E-9),ROUND(K332,0),ROUNDUP(K332,0)),""))</f>
        <v/>
      </c>
      <c r="M332" s="8">
        <f>IF(G332&lt;&gt;"Ready","",IFERROR(L332*F332,""))</f>
        <v/>
      </c>
      <c r="N332" s="8">
        <f>IF(G332&lt;&gt;"Ready","",IFERROR(M332,""))</f>
        <v/>
      </c>
      <c r="O332" s="8">
        <f>IF(G332&lt;&gt;"Ready","",IFERROR(M332/2,""))</f>
        <v/>
      </c>
    </row>
    <row r="333">
      <c r="A333" s="6" t="n"/>
      <c r="B333" s="7" t="n"/>
      <c r="C333" s="7" t="n"/>
      <c r="D333" s="7" t="n"/>
      <c r="E333" s="7" t="n"/>
      <c r="F333" s="7" t="n"/>
      <c r="G333" s="8">
        <f>IF(COUNTA(A333:F333)=0,"",IF(TRIM(A333&amp;"")="","Item required",IFERROR(IF(NOT(AND(COUNT(B333:C333,F333)=3,MIN(B333:C333)&gt;=0,F333&gt;0,COUNT(D333:E333)=COUNTA(D333:E333),MIN(D333:E333)&gt;=0)),"Use nonnegative numbers; container must be positive",IF(NOT(IF(AND(B333&gt;0,C333+N(D333)&gt;0),B333*(C333+N(D333))*(1+N(E333)/100)/F333&gt;0,TRUE)),"Card requirement below numeric range; rescale",IF(B333*(C333+N(D333))*(1+N(E333)/100)/F333&gt;9007199254740991,"Card count too large; rescale units","Ready"))),"Check inputs / numeric range")))</f>
        <v/>
      </c>
      <c r="H333" s="8">
        <f>IF(G333&lt;&gt;"Ready","",IFERROR(C333+N(D333),""))</f>
        <v/>
      </c>
      <c r="I333" s="8">
        <f>IF(G333&lt;&gt;"Ready","",IFERROR(B333*H333,""))</f>
        <v/>
      </c>
      <c r="J333" s="8">
        <f>IF(G333&lt;&gt;"Ready","",IFERROR(I333*(N(E333)/100),""))</f>
        <v/>
      </c>
      <c r="K333" s="8">
        <f>IF(G333&lt;&gt;"Ready","",IFERROR(I333*(1+N(E333)/100)/F333,""))</f>
        <v/>
      </c>
      <c r="L333" s="8">
        <f>IF(G333&lt;&gt;"Ready","",IFERROR(IF(ABS(K333-ROUND(K333,0))&lt;=MIN(8.881784197001252E-16*K333,1E-9),ROUND(K333,0),ROUNDUP(K333,0)),""))</f>
        <v/>
      </c>
      <c r="M333" s="8">
        <f>IF(G333&lt;&gt;"Ready","",IFERROR(L333*F333,""))</f>
        <v/>
      </c>
      <c r="N333" s="8">
        <f>IF(G333&lt;&gt;"Ready","",IFERROR(M333,""))</f>
        <v/>
      </c>
      <c r="O333" s="8">
        <f>IF(G333&lt;&gt;"Ready","",IFERROR(M333/2,""))</f>
        <v/>
      </c>
    </row>
    <row r="334">
      <c r="A334" s="6" t="n"/>
      <c r="B334" s="7" t="n"/>
      <c r="C334" s="7" t="n"/>
      <c r="D334" s="7" t="n"/>
      <c r="E334" s="7" t="n"/>
      <c r="F334" s="7" t="n"/>
      <c r="G334" s="8">
        <f>IF(COUNTA(A334:F334)=0,"",IF(TRIM(A334&amp;"")="","Item required",IFERROR(IF(NOT(AND(COUNT(B334:C334,F334)=3,MIN(B334:C334)&gt;=0,F334&gt;0,COUNT(D334:E334)=COUNTA(D334:E334),MIN(D334:E334)&gt;=0)),"Use nonnegative numbers; container must be positive",IF(NOT(IF(AND(B334&gt;0,C334+N(D334)&gt;0),B334*(C334+N(D334))*(1+N(E334)/100)/F334&gt;0,TRUE)),"Card requirement below numeric range; rescale",IF(B334*(C334+N(D334))*(1+N(E334)/100)/F334&gt;9007199254740991,"Card count too large; rescale units","Ready"))),"Check inputs / numeric range")))</f>
        <v/>
      </c>
      <c r="H334" s="8">
        <f>IF(G334&lt;&gt;"Ready","",IFERROR(C334+N(D334),""))</f>
        <v/>
      </c>
      <c r="I334" s="8">
        <f>IF(G334&lt;&gt;"Ready","",IFERROR(B334*H334,""))</f>
        <v/>
      </c>
      <c r="J334" s="8">
        <f>IF(G334&lt;&gt;"Ready","",IFERROR(I334*(N(E334)/100),""))</f>
        <v/>
      </c>
      <c r="K334" s="8">
        <f>IF(G334&lt;&gt;"Ready","",IFERROR(I334*(1+N(E334)/100)/F334,""))</f>
        <v/>
      </c>
      <c r="L334" s="8">
        <f>IF(G334&lt;&gt;"Ready","",IFERROR(IF(ABS(K334-ROUND(K334,0))&lt;=MIN(8.881784197001252E-16*K334,1E-9),ROUND(K334,0),ROUNDUP(K334,0)),""))</f>
        <v/>
      </c>
      <c r="M334" s="8">
        <f>IF(G334&lt;&gt;"Ready","",IFERROR(L334*F334,""))</f>
        <v/>
      </c>
      <c r="N334" s="8">
        <f>IF(G334&lt;&gt;"Ready","",IFERROR(M334,""))</f>
        <v/>
      </c>
      <c r="O334" s="8">
        <f>IF(G334&lt;&gt;"Ready","",IFERROR(M334/2,""))</f>
        <v/>
      </c>
    </row>
    <row r="335">
      <c r="A335" s="6" t="n"/>
      <c r="B335" s="7" t="n"/>
      <c r="C335" s="7" t="n"/>
      <c r="D335" s="7" t="n"/>
      <c r="E335" s="7" t="n"/>
      <c r="F335" s="7" t="n"/>
      <c r="G335" s="8">
        <f>IF(COUNTA(A335:F335)=0,"",IF(TRIM(A335&amp;"")="","Item required",IFERROR(IF(NOT(AND(COUNT(B335:C335,F335)=3,MIN(B335:C335)&gt;=0,F335&gt;0,COUNT(D335:E335)=COUNTA(D335:E335),MIN(D335:E335)&gt;=0)),"Use nonnegative numbers; container must be positive",IF(NOT(IF(AND(B335&gt;0,C335+N(D335)&gt;0),B335*(C335+N(D335))*(1+N(E335)/100)/F335&gt;0,TRUE)),"Card requirement below numeric range; rescale",IF(B335*(C335+N(D335))*(1+N(E335)/100)/F335&gt;9007199254740991,"Card count too large; rescale units","Ready"))),"Check inputs / numeric range")))</f>
        <v/>
      </c>
      <c r="H335" s="8">
        <f>IF(G335&lt;&gt;"Ready","",IFERROR(C335+N(D335),""))</f>
        <v/>
      </c>
      <c r="I335" s="8">
        <f>IF(G335&lt;&gt;"Ready","",IFERROR(B335*H335,""))</f>
        <v/>
      </c>
      <c r="J335" s="8">
        <f>IF(G335&lt;&gt;"Ready","",IFERROR(I335*(N(E335)/100),""))</f>
        <v/>
      </c>
      <c r="K335" s="8">
        <f>IF(G335&lt;&gt;"Ready","",IFERROR(I335*(1+N(E335)/100)/F335,""))</f>
        <v/>
      </c>
      <c r="L335" s="8">
        <f>IF(G335&lt;&gt;"Ready","",IFERROR(IF(ABS(K335-ROUND(K335,0))&lt;=MIN(8.881784197001252E-16*K335,1E-9),ROUND(K335,0),ROUNDUP(K335,0)),""))</f>
        <v/>
      </c>
      <c r="M335" s="8">
        <f>IF(G335&lt;&gt;"Ready","",IFERROR(L335*F335,""))</f>
        <v/>
      </c>
      <c r="N335" s="8">
        <f>IF(G335&lt;&gt;"Ready","",IFERROR(M335,""))</f>
        <v/>
      </c>
      <c r="O335" s="8">
        <f>IF(G335&lt;&gt;"Ready","",IFERROR(M335/2,""))</f>
        <v/>
      </c>
    </row>
    <row r="336">
      <c r="A336" s="6" t="n"/>
      <c r="B336" s="7" t="n"/>
      <c r="C336" s="7" t="n"/>
      <c r="D336" s="7" t="n"/>
      <c r="E336" s="7" t="n"/>
      <c r="F336" s="7" t="n"/>
      <c r="G336" s="8">
        <f>IF(COUNTA(A336:F336)=0,"",IF(TRIM(A336&amp;"")="","Item required",IFERROR(IF(NOT(AND(COUNT(B336:C336,F336)=3,MIN(B336:C336)&gt;=0,F336&gt;0,COUNT(D336:E336)=COUNTA(D336:E336),MIN(D336:E336)&gt;=0)),"Use nonnegative numbers; container must be positive",IF(NOT(IF(AND(B336&gt;0,C336+N(D336)&gt;0),B336*(C336+N(D336))*(1+N(E336)/100)/F336&gt;0,TRUE)),"Card requirement below numeric range; rescale",IF(B336*(C336+N(D336))*(1+N(E336)/100)/F336&gt;9007199254740991,"Card count too large; rescale units","Ready"))),"Check inputs / numeric range")))</f>
        <v/>
      </c>
      <c r="H336" s="8">
        <f>IF(G336&lt;&gt;"Ready","",IFERROR(C336+N(D336),""))</f>
        <v/>
      </c>
      <c r="I336" s="8">
        <f>IF(G336&lt;&gt;"Ready","",IFERROR(B336*H336,""))</f>
        <v/>
      </c>
      <c r="J336" s="8">
        <f>IF(G336&lt;&gt;"Ready","",IFERROR(I336*(N(E336)/100),""))</f>
        <v/>
      </c>
      <c r="K336" s="8">
        <f>IF(G336&lt;&gt;"Ready","",IFERROR(I336*(1+N(E336)/100)/F336,""))</f>
        <v/>
      </c>
      <c r="L336" s="8">
        <f>IF(G336&lt;&gt;"Ready","",IFERROR(IF(ABS(K336-ROUND(K336,0))&lt;=MIN(8.881784197001252E-16*K336,1E-9),ROUND(K336,0),ROUNDUP(K336,0)),""))</f>
        <v/>
      </c>
      <c r="M336" s="8">
        <f>IF(G336&lt;&gt;"Ready","",IFERROR(L336*F336,""))</f>
        <v/>
      </c>
      <c r="N336" s="8">
        <f>IF(G336&lt;&gt;"Ready","",IFERROR(M336,""))</f>
        <v/>
      </c>
      <c r="O336" s="8">
        <f>IF(G336&lt;&gt;"Ready","",IFERROR(M336/2,""))</f>
        <v/>
      </c>
    </row>
    <row r="337">
      <c r="A337" s="6" t="n"/>
      <c r="B337" s="7" t="n"/>
      <c r="C337" s="7" t="n"/>
      <c r="D337" s="7" t="n"/>
      <c r="E337" s="7" t="n"/>
      <c r="F337" s="7" t="n"/>
      <c r="G337" s="8">
        <f>IF(COUNTA(A337:F337)=0,"",IF(TRIM(A337&amp;"")="","Item required",IFERROR(IF(NOT(AND(COUNT(B337:C337,F337)=3,MIN(B337:C337)&gt;=0,F337&gt;0,COUNT(D337:E337)=COUNTA(D337:E337),MIN(D337:E337)&gt;=0)),"Use nonnegative numbers; container must be positive",IF(NOT(IF(AND(B337&gt;0,C337+N(D337)&gt;0),B337*(C337+N(D337))*(1+N(E337)/100)/F337&gt;0,TRUE)),"Card requirement below numeric range; rescale",IF(B337*(C337+N(D337))*(1+N(E337)/100)/F337&gt;9007199254740991,"Card count too large; rescale units","Ready"))),"Check inputs / numeric range")))</f>
        <v/>
      </c>
      <c r="H337" s="8">
        <f>IF(G337&lt;&gt;"Ready","",IFERROR(C337+N(D337),""))</f>
        <v/>
      </c>
      <c r="I337" s="8">
        <f>IF(G337&lt;&gt;"Ready","",IFERROR(B337*H337,""))</f>
        <v/>
      </c>
      <c r="J337" s="8">
        <f>IF(G337&lt;&gt;"Ready","",IFERROR(I337*(N(E337)/100),""))</f>
        <v/>
      </c>
      <c r="K337" s="8">
        <f>IF(G337&lt;&gt;"Ready","",IFERROR(I337*(1+N(E337)/100)/F337,""))</f>
        <v/>
      </c>
      <c r="L337" s="8">
        <f>IF(G337&lt;&gt;"Ready","",IFERROR(IF(ABS(K337-ROUND(K337,0))&lt;=MIN(8.881784197001252E-16*K337,1E-9),ROUND(K337,0),ROUNDUP(K337,0)),""))</f>
        <v/>
      </c>
      <c r="M337" s="8">
        <f>IF(G337&lt;&gt;"Ready","",IFERROR(L337*F337,""))</f>
        <v/>
      </c>
      <c r="N337" s="8">
        <f>IF(G337&lt;&gt;"Ready","",IFERROR(M337,""))</f>
        <v/>
      </c>
      <c r="O337" s="8">
        <f>IF(G337&lt;&gt;"Ready","",IFERROR(M337/2,""))</f>
        <v/>
      </c>
    </row>
    <row r="338">
      <c r="A338" s="6" t="n"/>
      <c r="B338" s="7" t="n"/>
      <c r="C338" s="7" t="n"/>
      <c r="D338" s="7" t="n"/>
      <c r="E338" s="7" t="n"/>
      <c r="F338" s="7" t="n"/>
      <c r="G338" s="8">
        <f>IF(COUNTA(A338:F338)=0,"",IF(TRIM(A338&amp;"")="","Item required",IFERROR(IF(NOT(AND(COUNT(B338:C338,F338)=3,MIN(B338:C338)&gt;=0,F338&gt;0,COUNT(D338:E338)=COUNTA(D338:E338),MIN(D338:E338)&gt;=0)),"Use nonnegative numbers; container must be positive",IF(NOT(IF(AND(B338&gt;0,C338+N(D338)&gt;0),B338*(C338+N(D338))*(1+N(E338)/100)/F338&gt;0,TRUE)),"Card requirement below numeric range; rescale",IF(B338*(C338+N(D338))*(1+N(E338)/100)/F338&gt;9007199254740991,"Card count too large; rescale units","Ready"))),"Check inputs / numeric range")))</f>
        <v/>
      </c>
      <c r="H338" s="8">
        <f>IF(G338&lt;&gt;"Ready","",IFERROR(C338+N(D338),""))</f>
        <v/>
      </c>
      <c r="I338" s="8">
        <f>IF(G338&lt;&gt;"Ready","",IFERROR(B338*H338,""))</f>
        <v/>
      </c>
      <c r="J338" s="8">
        <f>IF(G338&lt;&gt;"Ready","",IFERROR(I338*(N(E338)/100),""))</f>
        <v/>
      </c>
      <c r="K338" s="8">
        <f>IF(G338&lt;&gt;"Ready","",IFERROR(I338*(1+N(E338)/100)/F338,""))</f>
        <v/>
      </c>
      <c r="L338" s="8">
        <f>IF(G338&lt;&gt;"Ready","",IFERROR(IF(ABS(K338-ROUND(K338,0))&lt;=MIN(8.881784197001252E-16*K338,1E-9),ROUND(K338,0),ROUNDUP(K338,0)),""))</f>
        <v/>
      </c>
      <c r="M338" s="8">
        <f>IF(G338&lt;&gt;"Ready","",IFERROR(L338*F338,""))</f>
        <v/>
      </c>
      <c r="N338" s="8">
        <f>IF(G338&lt;&gt;"Ready","",IFERROR(M338,""))</f>
        <v/>
      </c>
      <c r="O338" s="8">
        <f>IF(G338&lt;&gt;"Ready","",IFERROR(M338/2,""))</f>
        <v/>
      </c>
    </row>
    <row r="339">
      <c r="A339" s="6" t="n"/>
      <c r="B339" s="7" t="n"/>
      <c r="C339" s="7" t="n"/>
      <c r="D339" s="7" t="n"/>
      <c r="E339" s="7" t="n"/>
      <c r="F339" s="7" t="n"/>
      <c r="G339" s="8">
        <f>IF(COUNTA(A339:F339)=0,"",IF(TRIM(A339&amp;"")="","Item required",IFERROR(IF(NOT(AND(COUNT(B339:C339,F339)=3,MIN(B339:C339)&gt;=0,F339&gt;0,COUNT(D339:E339)=COUNTA(D339:E339),MIN(D339:E339)&gt;=0)),"Use nonnegative numbers; container must be positive",IF(NOT(IF(AND(B339&gt;0,C339+N(D339)&gt;0),B339*(C339+N(D339))*(1+N(E339)/100)/F339&gt;0,TRUE)),"Card requirement below numeric range; rescale",IF(B339*(C339+N(D339))*(1+N(E339)/100)/F339&gt;9007199254740991,"Card count too large; rescale units","Ready"))),"Check inputs / numeric range")))</f>
        <v/>
      </c>
      <c r="H339" s="8">
        <f>IF(G339&lt;&gt;"Ready","",IFERROR(C339+N(D339),""))</f>
        <v/>
      </c>
      <c r="I339" s="8">
        <f>IF(G339&lt;&gt;"Ready","",IFERROR(B339*H339,""))</f>
        <v/>
      </c>
      <c r="J339" s="8">
        <f>IF(G339&lt;&gt;"Ready","",IFERROR(I339*(N(E339)/100),""))</f>
        <v/>
      </c>
      <c r="K339" s="8">
        <f>IF(G339&lt;&gt;"Ready","",IFERROR(I339*(1+N(E339)/100)/F339,""))</f>
        <v/>
      </c>
      <c r="L339" s="8">
        <f>IF(G339&lt;&gt;"Ready","",IFERROR(IF(ABS(K339-ROUND(K339,0))&lt;=MIN(8.881784197001252E-16*K339,1E-9),ROUND(K339,0),ROUNDUP(K339,0)),""))</f>
        <v/>
      </c>
      <c r="M339" s="8">
        <f>IF(G339&lt;&gt;"Ready","",IFERROR(L339*F339,""))</f>
        <v/>
      </c>
      <c r="N339" s="8">
        <f>IF(G339&lt;&gt;"Ready","",IFERROR(M339,""))</f>
        <v/>
      </c>
      <c r="O339" s="8">
        <f>IF(G339&lt;&gt;"Ready","",IFERROR(M339/2,""))</f>
        <v/>
      </c>
    </row>
    <row r="340">
      <c r="A340" s="6" t="n"/>
      <c r="B340" s="7" t="n"/>
      <c r="C340" s="7" t="n"/>
      <c r="D340" s="7" t="n"/>
      <c r="E340" s="7" t="n"/>
      <c r="F340" s="7" t="n"/>
      <c r="G340" s="8">
        <f>IF(COUNTA(A340:F340)=0,"",IF(TRIM(A340&amp;"")="","Item required",IFERROR(IF(NOT(AND(COUNT(B340:C340,F340)=3,MIN(B340:C340)&gt;=0,F340&gt;0,COUNT(D340:E340)=COUNTA(D340:E340),MIN(D340:E340)&gt;=0)),"Use nonnegative numbers; container must be positive",IF(NOT(IF(AND(B340&gt;0,C340+N(D340)&gt;0),B340*(C340+N(D340))*(1+N(E340)/100)/F340&gt;0,TRUE)),"Card requirement below numeric range; rescale",IF(B340*(C340+N(D340))*(1+N(E340)/100)/F340&gt;9007199254740991,"Card count too large; rescale units","Ready"))),"Check inputs / numeric range")))</f>
        <v/>
      </c>
      <c r="H340" s="8">
        <f>IF(G340&lt;&gt;"Ready","",IFERROR(C340+N(D340),""))</f>
        <v/>
      </c>
      <c r="I340" s="8">
        <f>IF(G340&lt;&gt;"Ready","",IFERROR(B340*H340,""))</f>
        <v/>
      </c>
      <c r="J340" s="8">
        <f>IF(G340&lt;&gt;"Ready","",IFERROR(I340*(N(E340)/100),""))</f>
        <v/>
      </c>
      <c r="K340" s="8">
        <f>IF(G340&lt;&gt;"Ready","",IFERROR(I340*(1+N(E340)/100)/F340,""))</f>
        <v/>
      </c>
      <c r="L340" s="8">
        <f>IF(G340&lt;&gt;"Ready","",IFERROR(IF(ABS(K340-ROUND(K340,0))&lt;=MIN(8.881784197001252E-16*K340,1E-9),ROUND(K340,0),ROUNDUP(K340,0)),""))</f>
        <v/>
      </c>
      <c r="M340" s="8">
        <f>IF(G340&lt;&gt;"Ready","",IFERROR(L340*F340,""))</f>
        <v/>
      </c>
      <c r="N340" s="8">
        <f>IF(G340&lt;&gt;"Ready","",IFERROR(M340,""))</f>
        <v/>
      </c>
      <c r="O340" s="8">
        <f>IF(G340&lt;&gt;"Ready","",IFERROR(M340/2,""))</f>
        <v/>
      </c>
    </row>
    <row r="341">
      <c r="A341" s="6" t="n"/>
      <c r="B341" s="7" t="n"/>
      <c r="C341" s="7" t="n"/>
      <c r="D341" s="7" t="n"/>
      <c r="E341" s="7" t="n"/>
      <c r="F341" s="7" t="n"/>
      <c r="G341" s="8">
        <f>IF(COUNTA(A341:F341)=0,"",IF(TRIM(A341&amp;"")="","Item required",IFERROR(IF(NOT(AND(COUNT(B341:C341,F341)=3,MIN(B341:C341)&gt;=0,F341&gt;0,COUNT(D341:E341)=COUNTA(D341:E341),MIN(D341:E341)&gt;=0)),"Use nonnegative numbers; container must be positive",IF(NOT(IF(AND(B341&gt;0,C341+N(D341)&gt;0),B341*(C341+N(D341))*(1+N(E341)/100)/F341&gt;0,TRUE)),"Card requirement below numeric range; rescale",IF(B341*(C341+N(D341))*(1+N(E341)/100)/F341&gt;9007199254740991,"Card count too large; rescale units","Ready"))),"Check inputs / numeric range")))</f>
        <v/>
      </c>
      <c r="H341" s="8">
        <f>IF(G341&lt;&gt;"Ready","",IFERROR(C341+N(D341),""))</f>
        <v/>
      </c>
      <c r="I341" s="8">
        <f>IF(G341&lt;&gt;"Ready","",IFERROR(B341*H341,""))</f>
        <v/>
      </c>
      <c r="J341" s="8">
        <f>IF(G341&lt;&gt;"Ready","",IFERROR(I341*(N(E341)/100),""))</f>
        <v/>
      </c>
      <c r="K341" s="8">
        <f>IF(G341&lt;&gt;"Ready","",IFERROR(I341*(1+N(E341)/100)/F341,""))</f>
        <v/>
      </c>
      <c r="L341" s="8">
        <f>IF(G341&lt;&gt;"Ready","",IFERROR(IF(ABS(K341-ROUND(K341,0))&lt;=MIN(8.881784197001252E-16*K341,1E-9),ROUND(K341,0),ROUNDUP(K341,0)),""))</f>
        <v/>
      </c>
      <c r="M341" s="8">
        <f>IF(G341&lt;&gt;"Ready","",IFERROR(L341*F341,""))</f>
        <v/>
      </c>
      <c r="N341" s="8">
        <f>IF(G341&lt;&gt;"Ready","",IFERROR(M341,""))</f>
        <v/>
      </c>
      <c r="O341" s="8">
        <f>IF(G341&lt;&gt;"Ready","",IFERROR(M341/2,""))</f>
        <v/>
      </c>
    </row>
    <row r="342">
      <c r="A342" s="6" t="n"/>
      <c r="B342" s="7" t="n"/>
      <c r="C342" s="7" t="n"/>
      <c r="D342" s="7" t="n"/>
      <c r="E342" s="7" t="n"/>
      <c r="F342" s="7" t="n"/>
      <c r="G342" s="8">
        <f>IF(COUNTA(A342:F342)=0,"",IF(TRIM(A342&amp;"")="","Item required",IFERROR(IF(NOT(AND(COUNT(B342:C342,F342)=3,MIN(B342:C342)&gt;=0,F342&gt;0,COUNT(D342:E342)=COUNTA(D342:E342),MIN(D342:E342)&gt;=0)),"Use nonnegative numbers; container must be positive",IF(NOT(IF(AND(B342&gt;0,C342+N(D342)&gt;0),B342*(C342+N(D342))*(1+N(E342)/100)/F342&gt;0,TRUE)),"Card requirement below numeric range; rescale",IF(B342*(C342+N(D342))*(1+N(E342)/100)/F342&gt;9007199254740991,"Card count too large; rescale units","Ready"))),"Check inputs / numeric range")))</f>
        <v/>
      </c>
      <c r="H342" s="8">
        <f>IF(G342&lt;&gt;"Ready","",IFERROR(C342+N(D342),""))</f>
        <v/>
      </c>
      <c r="I342" s="8">
        <f>IF(G342&lt;&gt;"Ready","",IFERROR(B342*H342,""))</f>
        <v/>
      </c>
      <c r="J342" s="8">
        <f>IF(G342&lt;&gt;"Ready","",IFERROR(I342*(N(E342)/100),""))</f>
        <v/>
      </c>
      <c r="K342" s="8">
        <f>IF(G342&lt;&gt;"Ready","",IFERROR(I342*(1+N(E342)/100)/F342,""))</f>
        <v/>
      </c>
      <c r="L342" s="8">
        <f>IF(G342&lt;&gt;"Ready","",IFERROR(IF(ABS(K342-ROUND(K342,0))&lt;=MIN(8.881784197001252E-16*K342,1E-9),ROUND(K342,0),ROUNDUP(K342,0)),""))</f>
        <v/>
      </c>
      <c r="M342" s="8">
        <f>IF(G342&lt;&gt;"Ready","",IFERROR(L342*F342,""))</f>
        <v/>
      </c>
      <c r="N342" s="8">
        <f>IF(G342&lt;&gt;"Ready","",IFERROR(M342,""))</f>
        <v/>
      </c>
      <c r="O342" s="8">
        <f>IF(G342&lt;&gt;"Ready","",IFERROR(M342/2,""))</f>
        <v/>
      </c>
    </row>
    <row r="343">
      <c r="A343" s="6" t="n"/>
      <c r="B343" s="7" t="n"/>
      <c r="C343" s="7" t="n"/>
      <c r="D343" s="7" t="n"/>
      <c r="E343" s="7" t="n"/>
      <c r="F343" s="7" t="n"/>
      <c r="G343" s="8">
        <f>IF(COUNTA(A343:F343)=0,"",IF(TRIM(A343&amp;"")="","Item required",IFERROR(IF(NOT(AND(COUNT(B343:C343,F343)=3,MIN(B343:C343)&gt;=0,F343&gt;0,COUNT(D343:E343)=COUNTA(D343:E343),MIN(D343:E343)&gt;=0)),"Use nonnegative numbers; container must be positive",IF(NOT(IF(AND(B343&gt;0,C343+N(D343)&gt;0),B343*(C343+N(D343))*(1+N(E343)/100)/F343&gt;0,TRUE)),"Card requirement below numeric range; rescale",IF(B343*(C343+N(D343))*(1+N(E343)/100)/F343&gt;9007199254740991,"Card count too large; rescale units","Ready"))),"Check inputs / numeric range")))</f>
        <v/>
      </c>
      <c r="H343" s="8">
        <f>IF(G343&lt;&gt;"Ready","",IFERROR(C343+N(D343),""))</f>
        <v/>
      </c>
      <c r="I343" s="8">
        <f>IF(G343&lt;&gt;"Ready","",IFERROR(B343*H343,""))</f>
        <v/>
      </c>
      <c r="J343" s="8">
        <f>IF(G343&lt;&gt;"Ready","",IFERROR(I343*(N(E343)/100),""))</f>
        <v/>
      </c>
      <c r="K343" s="8">
        <f>IF(G343&lt;&gt;"Ready","",IFERROR(I343*(1+N(E343)/100)/F343,""))</f>
        <v/>
      </c>
      <c r="L343" s="8">
        <f>IF(G343&lt;&gt;"Ready","",IFERROR(IF(ABS(K343-ROUND(K343,0))&lt;=MIN(8.881784197001252E-16*K343,1E-9),ROUND(K343,0),ROUNDUP(K343,0)),""))</f>
        <v/>
      </c>
      <c r="M343" s="8">
        <f>IF(G343&lt;&gt;"Ready","",IFERROR(L343*F343,""))</f>
        <v/>
      </c>
      <c r="N343" s="8">
        <f>IF(G343&lt;&gt;"Ready","",IFERROR(M343,""))</f>
        <v/>
      </c>
      <c r="O343" s="8">
        <f>IF(G343&lt;&gt;"Ready","",IFERROR(M343/2,""))</f>
        <v/>
      </c>
    </row>
    <row r="344">
      <c r="A344" s="6" t="n"/>
      <c r="B344" s="7" t="n"/>
      <c r="C344" s="7" t="n"/>
      <c r="D344" s="7" t="n"/>
      <c r="E344" s="7" t="n"/>
      <c r="F344" s="7" t="n"/>
      <c r="G344" s="8">
        <f>IF(COUNTA(A344:F344)=0,"",IF(TRIM(A344&amp;"")="","Item required",IFERROR(IF(NOT(AND(COUNT(B344:C344,F344)=3,MIN(B344:C344)&gt;=0,F344&gt;0,COUNT(D344:E344)=COUNTA(D344:E344),MIN(D344:E344)&gt;=0)),"Use nonnegative numbers; container must be positive",IF(NOT(IF(AND(B344&gt;0,C344+N(D344)&gt;0),B344*(C344+N(D344))*(1+N(E344)/100)/F344&gt;0,TRUE)),"Card requirement below numeric range; rescale",IF(B344*(C344+N(D344))*(1+N(E344)/100)/F344&gt;9007199254740991,"Card count too large; rescale units","Ready"))),"Check inputs / numeric range")))</f>
        <v/>
      </c>
      <c r="H344" s="8">
        <f>IF(G344&lt;&gt;"Ready","",IFERROR(C344+N(D344),""))</f>
        <v/>
      </c>
      <c r="I344" s="8">
        <f>IF(G344&lt;&gt;"Ready","",IFERROR(B344*H344,""))</f>
        <v/>
      </c>
      <c r="J344" s="8">
        <f>IF(G344&lt;&gt;"Ready","",IFERROR(I344*(N(E344)/100),""))</f>
        <v/>
      </c>
      <c r="K344" s="8">
        <f>IF(G344&lt;&gt;"Ready","",IFERROR(I344*(1+N(E344)/100)/F344,""))</f>
        <v/>
      </c>
      <c r="L344" s="8">
        <f>IF(G344&lt;&gt;"Ready","",IFERROR(IF(ABS(K344-ROUND(K344,0))&lt;=MIN(8.881784197001252E-16*K344,1E-9),ROUND(K344,0),ROUNDUP(K344,0)),""))</f>
        <v/>
      </c>
      <c r="M344" s="8">
        <f>IF(G344&lt;&gt;"Ready","",IFERROR(L344*F344,""))</f>
        <v/>
      </c>
      <c r="N344" s="8">
        <f>IF(G344&lt;&gt;"Ready","",IFERROR(M344,""))</f>
        <v/>
      </c>
      <c r="O344" s="8">
        <f>IF(G344&lt;&gt;"Ready","",IFERROR(M344/2,""))</f>
        <v/>
      </c>
    </row>
    <row r="345">
      <c r="A345" s="6" t="n"/>
      <c r="B345" s="7" t="n"/>
      <c r="C345" s="7" t="n"/>
      <c r="D345" s="7" t="n"/>
      <c r="E345" s="7" t="n"/>
      <c r="F345" s="7" t="n"/>
      <c r="G345" s="8">
        <f>IF(COUNTA(A345:F345)=0,"",IF(TRIM(A345&amp;"")="","Item required",IFERROR(IF(NOT(AND(COUNT(B345:C345,F345)=3,MIN(B345:C345)&gt;=0,F345&gt;0,COUNT(D345:E345)=COUNTA(D345:E345),MIN(D345:E345)&gt;=0)),"Use nonnegative numbers; container must be positive",IF(NOT(IF(AND(B345&gt;0,C345+N(D345)&gt;0),B345*(C345+N(D345))*(1+N(E345)/100)/F345&gt;0,TRUE)),"Card requirement below numeric range; rescale",IF(B345*(C345+N(D345))*(1+N(E345)/100)/F345&gt;9007199254740991,"Card count too large; rescale units","Ready"))),"Check inputs / numeric range")))</f>
        <v/>
      </c>
      <c r="H345" s="8">
        <f>IF(G345&lt;&gt;"Ready","",IFERROR(C345+N(D345),""))</f>
        <v/>
      </c>
      <c r="I345" s="8">
        <f>IF(G345&lt;&gt;"Ready","",IFERROR(B345*H345,""))</f>
        <v/>
      </c>
      <c r="J345" s="8">
        <f>IF(G345&lt;&gt;"Ready","",IFERROR(I345*(N(E345)/100),""))</f>
        <v/>
      </c>
      <c r="K345" s="8">
        <f>IF(G345&lt;&gt;"Ready","",IFERROR(I345*(1+N(E345)/100)/F345,""))</f>
        <v/>
      </c>
      <c r="L345" s="8">
        <f>IF(G345&lt;&gt;"Ready","",IFERROR(IF(ABS(K345-ROUND(K345,0))&lt;=MIN(8.881784197001252E-16*K345,1E-9),ROUND(K345,0),ROUNDUP(K345,0)),""))</f>
        <v/>
      </c>
      <c r="M345" s="8">
        <f>IF(G345&lt;&gt;"Ready","",IFERROR(L345*F345,""))</f>
        <v/>
      </c>
      <c r="N345" s="8">
        <f>IF(G345&lt;&gt;"Ready","",IFERROR(M345,""))</f>
        <v/>
      </c>
      <c r="O345" s="8">
        <f>IF(G345&lt;&gt;"Ready","",IFERROR(M345/2,""))</f>
        <v/>
      </c>
    </row>
    <row r="346">
      <c r="A346" s="6" t="n"/>
      <c r="B346" s="7" t="n"/>
      <c r="C346" s="7" t="n"/>
      <c r="D346" s="7" t="n"/>
      <c r="E346" s="7" t="n"/>
      <c r="F346" s="7" t="n"/>
      <c r="G346" s="8">
        <f>IF(COUNTA(A346:F346)=0,"",IF(TRIM(A346&amp;"")="","Item required",IFERROR(IF(NOT(AND(COUNT(B346:C346,F346)=3,MIN(B346:C346)&gt;=0,F346&gt;0,COUNT(D346:E346)=COUNTA(D346:E346),MIN(D346:E346)&gt;=0)),"Use nonnegative numbers; container must be positive",IF(NOT(IF(AND(B346&gt;0,C346+N(D346)&gt;0),B346*(C346+N(D346))*(1+N(E346)/100)/F346&gt;0,TRUE)),"Card requirement below numeric range; rescale",IF(B346*(C346+N(D346))*(1+N(E346)/100)/F346&gt;9007199254740991,"Card count too large; rescale units","Ready"))),"Check inputs / numeric range")))</f>
        <v/>
      </c>
      <c r="H346" s="8">
        <f>IF(G346&lt;&gt;"Ready","",IFERROR(C346+N(D346),""))</f>
        <v/>
      </c>
      <c r="I346" s="8">
        <f>IF(G346&lt;&gt;"Ready","",IFERROR(B346*H346,""))</f>
        <v/>
      </c>
      <c r="J346" s="8">
        <f>IF(G346&lt;&gt;"Ready","",IFERROR(I346*(N(E346)/100),""))</f>
        <v/>
      </c>
      <c r="K346" s="8">
        <f>IF(G346&lt;&gt;"Ready","",IFERROR(I346*(1+N(E346)/100)/F346,""))</f>
        <v/>
      </c>
      <c r="L346" s="8">
        <f>IF(G346&lt;&gt;"Ready","",IFERROR(IF(ABS(K346-ROUND(K346,0))&lt;=MIN(8.881784197001252E-16*K346,1E-9),ROUND(K346,0),ROUNDUP(K346,0)),""))</f>
        <v/>
      </c>
      <c r="M346" s="8">
        <f>IF(G346&lt;&gt;"Ready","",IFERROR(L346*F346,""))</f>
        <v/>
      </c>
      <c r="N346" s="8">
        <f>IF(G346&lt;&gt;"Ready","",IFERROR(M346,""))</f>
        <v/>
      </c>
      <c r="O346" s="8">
        <f>IF(G346&lt;&gt;"Ready","",IFERROR(M346/2,""))</f>
        <v/>
      </c>
    </row>
    <row r="347">
      <c r="A347" s="6" t="n"/>
      <c r="B347" s="7" t="n"/>
      <c r="C347" s="7" t="n"/>
      <c r="D347" s="7" t="n"/>
      <c r="E347" s="7" t="n"/>
      <c r="F347" s="7" t="n"/>
      <c r="G347" s="8">
        <f>IF(COUNTA(A347:F347)=0,"",IF(TRIM(A347&amp;"")="","Item required",IFERROR(IF(NOT(AND(COUNT(B347:C347,F347)=3,MIN(B347:C347)&gt;=0,F347&gt;0,COUNT(D347:E347)=COUNTA(D347:E347),MIN(D347:E347)&gt;=0)),"Use nonnegative numbers; container must be positive",IF(NOT(IF(AND(B347&gt;0,C347+N(D347)&gt;0),B347*(C347+N(D347))*(1+N(E347)/100)/F347&gt;0,TRUE)),"Card requirement below numeric range; rescale",IF(B347*(C347+N(D347))*(1+N(E347)/100)/F347&gt;9007199254740991,"Card count too large; rescale units","Ready"))),"Check inputs / numeric range")))</f>
        <v/>
      </c>
      <c r="H347" s="8">
        <f>IF(G347&lt;&gt;"Ready","",IFERROR(C347+N(D347),""))</f>
        <v/>
      </c>
      <c r="I347" s="8">
        <f>IF(G347&lt;&gt;"Ready","",IFERROR(B347*H347,""))</f>
        <v/>
      </c>
      <c r="J347" s="8">
        <f>IF(G347&lt;&gt;"Ready","",IFERROR(I347*(N(E347)/100),""))</f>
        <v/>
      </c>
      <c r="K347" s="8">
        <f>IF(G347&lt;&gt;"Ready","",IFERROR(I347*(1+N(E347)/100)/F347,""))</f>
        <v/>
      </c>
      <c r="L347" s="8">
        <f>IF(G347&lt;&gt;"Ready","",IFERROR(IF(ABS(K347-ROUND(K347,0))&lt;=MIN(8.881784197001252E-16*K347,1E-9),ROUND(K347,0),ROUNDUP(K347,0)),""))</f>
        <v/>
      </c>
      <c r="M347" s="8">
        <f>IF(G347&lt;&gt;"Ready","",IFERROR(L347*F347,""))</f>
        <v/>
      </c>
      <c r="N347" s="8">
        <f>IF(G347&lt;&gt;"Ready","",IFERROR(M347,""))</f>
        <v/>
      </c>
      <c r="O347" s="8">
        <f>IF(G347&lt;&gt;"Ready","",IFERROR(M347/2,""))</f>
        <v/>
      </c>
    </row>
    <row r="348">
      <c r="A348" s="6" t="n"/>
      <c r="B348" s="7" t="n"/>
      <c r="C348" s="7" t="n"/>
      <c r="D348" s="7" t="n"/>
      <c r="E348" s="7" t="n"/>
      <c r="F348" s="7" t="n"/>
      <c r="G348" s="8">
        <f>IF(COUNTA(A348:F348)=0,"",IF(TRIM(A348&amp;"")="","Item required",IFERROR(IF(NOT(AND(COUNT(B348:C348,F348)=3,MIN(B348:C348)&gt;=0,F348&gt;0,COUNT(D348:E348)=COUNTA(D348:E348),MIN(D348:E348)&gt;=0)),"Use nonnegative numbers; container must be positive",IF(NOT(IF(AND(B348&gt;0,C348+N(D348)&gt;0),B348*(C348+N(D348))*(1+N(E348)/100)/F348&gt;0,TRUE)),"Card requirement below numeric range; rescale",IF(B348*(C348+N(D348))*(1+N(E348)/100)/F348&gt;9007199254740991,"Card count too large; rescale units","Ready"))),"Check inputs / numeric range")))</f>
        <v/>
      </c>
      <c r="H348" s="8">
        <f>IF(G348&lt;&gt;"Ready","",IFERROR(C348+N(D348),""))</f>
        <v/>
      </c>
      <c r="I348" s="8">
        <f>IF(G348&lt;&gt;"Ready","",IFERROR(B348*H348,""))</f>
        <v/>
      </c>
      <c r="J348" s="8">
        <f>IF(G348&lt;&gt;"Ready","",IFERROR(I348*(N(E348)/100),""))</f>
        <v/>
      </c>
      <c r="K348" s="8">
        <f>IF(G348&lt;&gt;"Ready","",IFERROR(I348*(1+N(E348)/100)/F348,""))</f>
        <v/>
      </c>
      <c r="L348" s="8">
        <f>IF(G348&lt;&gt;"Ready","",IFERROR(IF(ABS(K348-ROUND(K348,0))&lt;=MIN(8.881784197001252E-16*K348,1E-9),ROUND(K348,0),ROUNDUP(K348,0)),""))</f>
        <v/>
      </c>
      <c r="M348" s="8">
        <f>IF(G348&lt;&gt;"Ready","",IFERROR(L348*F348,""))</f>
        <v/>
      </c>
      <c r="N348" s="8">
        <f>IF(G348&lt;&gt;"Ready","",IFERROR(M348,""))</f>
        <v/>
      </c>
      <c r="O348" s="8">
        <f>IF(G348&lt;&gt;"Ready","",IFERROR(M348/2,""))</f>
        <v/>
      </c>
    </row>
    <row r="349">
      <c r="A349" s="6" t="n"/>
      <c r="B349" s="7" t="n"/>
      <c r="C349" s="7" t="n"/>
      <c r="D349" s="7" t="n"/>
      <c r="E349" s="7" t="n"/>
      <c r="F349" s="7" t="n"/>
      <c r="G349" s="8">
        <f>IF(COUNTA(A349:F349)=0,"",IF(TRIM(A349&amp;"")="","Item required",IFERROR(IF(NOT(AND(COUNT(B349:C349,F349)=3,MIN(B349:C349)&gt;=0,F349&gt;0,COUNT(D349:E349)=COUNTA(D349:E349),MIN(D349:E349)&gt;=0)),"Use nonnegative numbers; container must be positive",IF(NOT(IF(AND(B349&gt;0,C349+N(D349)&gt;0),B349*(C349+N(D349))*(1+N(E349)/100)/F349&gt;0,TRUE)),"Card requirement below numeric range; rescale",IF(B349*(C349+N(D349))*(1+N(E349)/100)/F349&gt;9007199254740991,"Card count too large; rescale units","Ready"))),"Check inputs / numeric range")))</f>
        <v/>
      </c>
      <c r="H349" s="8">
        <f>IF(G349&lt;&gt;"Ready","",IFERROR(C349+N(D349),""))</f>
        <v/>
      </c>
      <c r="I349" s="8">
        <f>IF(G349&lt;&gt;"Ready","",IFERROR(B349*H349,""))</f>
        <v/>
      </c>
      <c r="J349" s="8">
        <f>IF(G349&lt;&gt;"Ready","",IFERROR(I349*(N(E349)/100),""))</f>
        <v/>
      </c>
      <c r="K349" s="8">
        <f>IF(G349&lt;&gt;"Ready","",IFERROR(I349*(1+N(E349)/100)/F349,""))</f>
        <v/>
      </c>
      <c r="L349" s="8">
        <f>IF(G349&lt;&gt;"Ready","",IFERROR(IF(ABS(K349-ROUND(K349,0))&lt;=MIN(8.881784197001252E-16*K349,1E-9),ROUND(K349,0),ROUNDUP(K349,0)),""))</f>
        <v/>
      </c>
      <c r="M349" s="8">
        <f>IF(G349&lt;&gt;"Ready","",IFERROR(L349*F349,""))</f>
        <v/>
      </c>
      <c r="N349" s="8">
        <f>IF(G349&lt;&gt;"Ready","",IFERROR(M349,""))</f>
        <v/>
      </c>
      <c r="O349" s="8">
        <f>IF(G349&lt;&gt;"Ready","",IFERROR(M349/2,""))</f>
        <v/>
      </c>
    </row>
    <row r="350">
      <c r="A350" s="6" t="n"/>
      <c r="B350" s="7" t="n"/>
      <c r="C350" s="7" t="n"/>
      <c r="D350" s="7" t="n"/>
      <c r="E350" s="7" t="n"/>
      <c r="F350" s="7" t="n"/>
      <c r="G350" s="8">
        <f>IF(COUNTA(A350:F350)=0,"",IF(TRIM(A350&amp;"")="","Item required",IFERROR(IF(NOT(AND(COUNT(B350:C350,F350)=3,MIN(B350:C350)&gt;=0,F350&gt;0,COUNT(D350:E350)=COUNTA(D350:E350),MIN(D350:E350)&gt;=0)),"Use nonnegative numbers; container must be positive",IF(NOT(IF(AND(B350&gt;0,C350+N(D350)&gt;0),B350*(C350+N(D350))*(1+N(E350)/100)/F350&gt;0,TRUE)),"Card requirement below numeric range; rescale",IF(B350*(C350+N(D350))*(1+N(E350)/100)/F350&gt;9007199254740991,"Card count too large; rescale units","Ready"))),"Check inputs / numeric range")))</f>
        <v/>
      </c>
      <c r="H350" s="8">
        <f>IF(G350&lt;&gt;"Ready","",IFERROR(C350+N(D350),""))</f>
        <v/>
      </c>
      <c r="I350" s="8">
        <f>IF(G350&lt;&gt;"Ready","",IFERROR(B350*H350,""))</f>
        <v/>
      </c>
      <c r="J350" s="8">
        <f>IF(G350&lt;&gt;"Ready","",IFERROR(I350*(N(E350)/100),""))</f>
        <v/>
      </c>
      <c r="K350" s="8">
        <f>IF(G350&lt;&gt;"Ready","",IFERROR(I350*(1+N(E350)/100)/F350,""))</f>
        <v/>
      </c>
      <c r="L350" s="8">
        <f>IF(G350&lt;&gt;"Ready","",IFERROR(IF(ABS(K350-ROUND(K350,0))&lt;=MIN(8.881784197001252E-16*K350,1E-9),ROUND(K350,0),ROUNDUP(K350,0)),""))</f>
        <v/>
      </c>
      <c r="M350" s="8">
        <f>IF(G350&lt;&gt;"Ready","",IFERROR(L350*F350,""))</f>
        <v/>
      </c>
      <c r="N350" s="8">
        <f>IF(G350&lt;&gt;"Ready","",IFERROR(M350,""))</f>
        <v/>
      </c>
      <c r="O350" s="8">
        <f>IF(G350&lt;&gt;"Ready","",IFERROR(M350/2,""))</f>
        <v/>
      </c>
    </row>
    <row r="351">
      <c r="A351" s="6" t="n"/>
      <c r="B351" s="7" t="n"/>
      <c r="C351" s="7" t="n"/>
      <c r="D351" s="7" t="n"/>
      <c r="E351" s="7" t="n"/>
      <c r="F351" s="7" t="n"/>
      <c r="G351" s="8">
        <f>IF(COUNTA(A351:F351)=0,"",IF(TRIM(A351&amp;"")="","Item required",IFERROR(IF(NOT(AND(COUNT(B351:C351,F351)=3,MIN(B351:C351)&gt;=0,F351&gt;0,COUNT(D351:E351)=COUNTA(D351:E351),MIN(D351:E351)&gt;=0)),"Use nonnegative numbers; container must be positive",IF(NOT(IF(AND(B351&gt;0,C351+N(D351)&gt;0),B351*(C351+N(D351))*(1+N(E351)/100)/F351&gt;0,TRUE)),"Card requirement below numeric range; rescale",IF(B351*(C351+N(D351))*(1+N(E351)/100)/F351&gt;9007199254740991,"Card count too large; rescale units","Ready"))),"Check inputs / numeric range")))</f>
        <v/>
      </c>
      <c r="H351" s="8">
        <f>IF(G351&lt;&gt;"Ready","",IFERROR(C351+N(D351),""))</f>
        <v/>
      </c>
      <c r="I351" s="8">
        <f>IF(G351&lt;&gt;"Ready","",IFERROR(B351*H351,""))</f>
        <v/>
      </c>
      <c r="J351" s="8">
        <f>IF(G351&lt;&gt;"Ready","",IFERROR(I351*(N(E351)/100),""))</f>
        <v/>
      </c>
      <c r="K351" s="8">
        <f>IF(G351&lt;&gt;"Ready","",IFERROR(I351*(1+N(E351)/100)/F351,""))</f>
        <v/>
      </c>
      <c r="L351" s="8">
        <f>IF(G351&lt;&gt;"Ready","",IFERROR(IF(ABS(K351-ROUND(K351,0))&lt;=MIN(8.881784197001252E-16*K351,1E-9),ROUND(K351,0),ROUNDUP(K351,0)),""))</f>
        <v/>
      </c>
      <c r="M351" s="8">
        <f>IF(G351&lt;&gt;"Ready","",IFERROR(L351*F351,""))</f>
        <v/>
      </c>
      <c r="N351" s="8">
        <f>IF(G351&lt;&gt;"Ready","",IFERROR(M351,""))</f>
        <v/>
      </c>
      <c r="O351" s="8">
        <f>IF(G351&lt;&gt;"Ready","",IFERROR(M351/2,""))</f>
        <v/>
      </c>
    </row>
    <row r="352">
      <c r="A352" s="6" t="n"/>
      <c r="B352" s="7" t="n"/>
      <c r="C352" s="7" t="n"/>
      <c r="D352" s="7" t="n"/>
      <c r="E352" s="7" t="n"/>
      <c r="F352" s="7" t="n"/>
      <c r="G352" s="8">
        <f>IF(COUNTA(A352:F352)=0,"",IF(TRIM(A352&amp;"")="","Item required",IFERROR(IF(NOT(AND(COUNT(B352:C352,F352)=3,MIN(B352:C352)&gt;=0,F352&gt;0,COUNT(D352:E352)=COUNTA(D352:E352),MIN(D352:E352)&gt;=0)),"Use nonnegative numbers; container must be positive",IF(NOT(IF(AND(B352&gt;0,C352+N(D352)&gt;0),B352*(C352+N(D352))*(1+N(E352)/100)/F352&gt;0,TRUE)),"Card requirement below numeric range; rescale",IF(B352*(C352+N(D352))*(1+N(E352)/100)/F352&gt;9007199254740991,"Card count too large; rescale units","Ready"))),"Check inputs / numeric range")))</f>
        <v/>
      </c>
      <c r="H352" s="8">
        <f>IF(G352&lt;&gt;"Ready","",IFERROR(C352+N(D352),""))</f>
        <v/>
      </c>
      <c r="I352" s="8">
        <f>IF(G352&lt;&gt;"Ready","",IFERROR(B352*H352,""))</f>
        <v/>
      </c>
      <c r="J352" s="8">
        <f>IF(G352&lt;&gt;"Ready","",IFERROR(I352*(N(E352)/100),""))</f>
        <v/>
      </c>
      <c r="K352" s="8">
        <f>IF(G352&lt;&gt;"Ready","",IFERROR(I352*(1+N(E352)/100)/F352,""))</f>
        <v/>
      </c>
      <c r="L352" s="8">
        <f>IF(G352&lt;&gt;"Ready","",IFERROR(IF(ABS(K352-ROUND(K352,0))&lt;=MIN(8.881784197001252E-16*K352,1E-9),ROUND(K352,0),ROUNDUP(K352,0)),""))</f>
        <v/>
      </c>
      <c r="M352" s="8">
        <f>IF(G352&lt;&gt;"Ready","",IFERROR(L352*F352,""))</f>
        <v/>
      </c>
      <c r="N352" s="8">
        <f>IF(G352&lt;&gt;"Ready","",IFERROR(M352,""))</f>
        <v/>
      </c>
      <c r="O352" s="8">
        <f>IF(G352&lt;&gt;"Ready","",IFERROR(M352/2,""))</f>
        <v/>
      </c>
    </row>
    <row r="353">
      <c r="A353" s="6" t="n"/>
      <c r="B353" s="7" t="n"/>
      <c r="C353" s="7" t="n"/>
      <c r="D353" s="7" t="n"/>
      <c r="E353" s="7" t="n"/>
      <c r="F353" s="7" t="n"/>
      <c r="G353" s="8">
        <f>IF(COUNTA(A353:F353)=0,"",IF(TRIM(A353&amp;"")="","Item required",IFERROR(IF(NOT(AND(COUNT(B353:C353,F353)=3,MIN(B353:C353)&gt;=0,F353&gt;0,COUNT(D353:E353)=COUNTA(D353:E353),MIN(D353:E353)&gt;=0)),"Use nonnegative numbers; container must be positive",IF(NOT(IF(AND(B353&gt;0,C353+N(D353)&gt;0),B353*(C353+N(D353))*(1+N(E353)/100)/F353&gt;0,TRUE)),"Card requirement below numeric range; rescale",IF(B353*(C353+N(D353))*(1+N(E353)/100)/F353&gt;9007199254740991,"Card count too large; rescale units","Ready"))),"Check inputs / numeric range")))</f>
        <v/>
      </c>
      <c r="H353" s="8">
        <f>IF(G353&lt;&gt;"Ready","",IFERROR(C353+N(D353),""))</f>
        <v/>
      </c>
      <c r="I353" s="8">
        <f>IF(G353&lt;&gt;"Ready","",IFERROR(B353*H353,""))</f>
        <v/>
      </c>
      <c r="J353" s="8">
        <f>IF(G353&lt;&gt;"Ready","",IFERROR(I353*(N(E353)/100),""))</f>
        <v/>
      </c>
      <c r="K353" s="8">
        <f>IF(G353&lt;&gt;"Ready","",IFERROR(I353*(1+N(E353)/100)/F353,""))</f>
        <v/>
      </c>
      <c r="L353" s="8">
        <f>IF(G353&lt;&gt;"Ready","",IFERROR(IF(ABS(K353-ROUND(K353,0))&lt;=MIN(8.881784197001252E-16*K353,1E-9),ROUND(K353,0),ROUNDUP(K353,0)),""))</f>
        <v/>
      </c>
      <c r="M353" s="8">
        <f>IF(G353&lt;&gt;"Ready","",IFERROR(L353*F353,""))</f>
        <v/>
      </c>
      <c r="N353" s="8">
        <f>IF(G353&lt;&gt;"Ready","",IFERROR(M353,""))</f>
        <v/>
      </c>
      <c r="O353" s="8">
        <f>IF(G353&lt;&gt;"Ready","",IFERROR(M353/2,""))</f>
        <v/>
      </c>
    </row>
    <row r="354">
      <c r="A354" s="6" t="n"/>
      <c r="B354" s="7" t="n"/>
      <c r="C354" s="7" t="n"/>
      <c r="D354" s="7" t="n"/>
      <c r="E354" s="7" t="n"/>
      <c r="F354" s="7" t="n"/>
      <c r="G354" s="8">
        <f>IF(COUNTA(A354:F354)=0,"",IF(TRIM(A354&amp;"")="","Item required",IFERROR(IF(NOT(AND(COUNT(B354:C354,F354)=3,MIN(B354:C354)&gt;=0,F354&gt;0,COUNT(D354:E354)=COUNTA(D354:E354),MIN(D354:E354)&gt;=0)),"Use nonnegative numbers; container must be positive",IF(NOT(IF(AND(B354&gt;0,C354+N(D354)&gt;0),B354*(C354+N(D354))*(1+N(E354)/100)/F354&gt;0,TRUE)),"Card requirement below numeric range; rescale",IF(B354*(C354+N(D354))*(1+N(E354)/100)/F354&gt;9007199254740991,"Card count too large; rescale units","Ready"))),"Check inputs / numeric range")))</f>
        <v/>
      </c>
      <c r="H354" s="8">
        <f>IF(G354&lt;&gt;"Ready","",IFERROR(C354+N(D354),""))</f>
        <v/>
      </c>
      <c r="I354" s="8">
        <f>IF(G354&lt;&gt;"Ready","",IFERROR(B354*H354,""))</f>
        <v/>
      </c>
      <c r="J354" s="8">
        <f>IF(G354&lt;&gt;"Ready","",IFERROR(I354*(N(E354)/100),""))</f>
        <v/>
      </c>
      <c r="K354" s="8">
        <f>IF(G354&lt;&gt;"Ready","",IFERROR(I354*(1+N(E354)/100)/F354,""))</f>
        <v/>
      </c>
      <c r="L354" s="8">
        <f>IF(G354&lt;&gt;"Ready","",IFERROR(IF(ABS(K354-ROUND(K354,0))&lt;=MIN(8.881784197001252E-16*K354,1E-9),ROUND(K354,0),ROUNDUP(K354,0)),""))</f>
        <v/>
      </c>
      <c r="M354" s="8">
        <f>IF(G354&lt;&gt;"Ready","",IFERROR(L354*F354,""))</f>
        <v/>
      </c>
      <c r="N354" s="8">
        <f>IF(G354&lt;&gt;"Ready","",IFERROR(M354,""))</f>
        <v/>
      </c>
      <c r="O354" s="8">
        <f>IF(G354&lt;&gt;"Ready","",IFERROR(M354/2,""))</f>
        <v/>
      </c>
    </row>
    <row r="355">
      <c r="A355" s="6" t="n"/>
      <c r="B355" s="7" t="n"/>
      <c r="C355" s="7" t="n"/>
      <c r="D355" s="7" t="n"/>
      <c r="E355" s="7" t="n"/>
      <c r="F355" s="7" t="n"/>
      <c r="G355" s="8">
        <f>IF(COUNTA(A355:F355)=0,"",IF(TRIM(A355&amp;"")="","Item required",IFERROR(IF(NOT(AND(COUNT(B355:C355,F355)=3,MIN(B355:C355)&gt;=0,F355&gt;0,COUNT(D355:E355)=COUNTA(D355:E355),MIN(D355:E355)&gt;=0)),"Use nonnegative numbers; container must be positive",IF(NOT(IF(AND(B355&gt;0,C355+N(D355)&gt;0),B355*(C355+N(D355))*(1+N(E355)/100)/F355&gt;0,TRUE)),"Card requirement below numeric range; rescale",IF(B355*(C355+N(D355))*(1+N(E355)/100)/F355&gt;9007199254740991,"Card count too large; rescale units","Ready"))),"Check inputs / numeric range")))</f>
        <v/>
      </c>
      <c r="H355" s="8">
        <f>IF(G355&lt;&gt;"Ready","",IFERROR(C355+N(D355),""))</f>
        <v/>
      </c>
      <c r="I355" s="8">
        <f>IF(G355&lt;&gt;"Ready","",IFERROR(B355*H355,""))</f>
        <v/>
      </c>
      <c r="J355" s="8">
        <f>IF(G355&lt;&gt;"Ready","",IFERROR(I355*(N(E355)/100),""))</f>
        <v/>
      </c>
      <c r="K355" s="8">
        <f>IF(G355&lt;&gt;"Ready","",IFERROR(I355*(1+N(E355)/100)/F355,""))</f>
        <v/>
      </c>
      <c r="L355" s="8">
        <f>IF(G355&lt;&gt;"Ready","",IFERROR(IF(ABS(K355-ROUND(K355,0))&lt;=MIN(8.881784197001252E-16*K355,1E-9),ROUND(K355,0),ROUNDUP(K355,0)),""))</f>
        <v/>
      </c>
      <c r="M355" s="8">
        <f>IF(G355&lt;&gt;"Ready","",IFERROR(L355*F355,""))</f>
        <v/>
      </c>
      <c r="N355" s="8">
        <f>IF(G355&lt;&gt;"Ready","",IFERROR(M355,""))</f>
        <v/>
      </c>
      <c r="O355" s="8">
        <f>IF(G355&lt;&gt;"Ready","",IFERROR(M355/2,""))</f>
        <v/>
      </c>
    </row>
    <row r="356">
      <c r="A356" s="6" t="n"/>
      <c r="B356" s="7" t="n"/>
      <c r="C356" s="7" t="n"/>
      <c r="D356" s="7" t="n"/>
      <c r="E356" s="7" t="n"/>
      <c r="F356" s="7" t="n"/>
      <c r="G356" s="8">
        <f>IF(COUNTA(A356:F356)=0,"",IF(TRIM(A356&amp;"")="","Item required",IFERROR(IF(NOT(AND(COUNT(B356:C356,F356)=3,MIN(B356:C356)&gt;=0,F356&gt;0,COUNT(D356:E356)=COUNTA(D356:E356),MIN(D356:E356)&gt;=0)),"Use nonnegative numbers; container must be positive",IF(NOT(IF(AND(B356&gt;0,C356+N(D356)&gt;0),B356*(C356+N(D356))*(1+N(E356)/100)/F356&gt;0,TRUE)),"Card requirement below numeric range; rescale",IF(B356*(C356+N(D356))*(1+N(E356)/100)/F356&gt;9007199254740991,"Card count too large; rescale units","Ready"))),"Check inputs / numeric range")))</f>
        <v/>
      </c>
      <c r="H356" s="8">
        <f>IF(G356&lt;&gt;"Ready","",IFERROR(C356+N(D356),""))</f>
        <v/>
      </c>
      <c r="I356" s="8">
        <f>IF(G356&lt;&gt;"Ready","",IFERROR(B356*H356,""))</f>
        <v/>
      </c>
      <c r="J356" s="8">
        <f>IF(G356&lt;&gt;"Ready","",IFERROR(I356*(N(E356)/100),""))</f>
        <v/>
      </c>
      <c r="K356" s="8">
        <f>IF(G356&lt;&gt;"Ready","",IFERROR(I356*(1+N(E356)/100)/F356,""))</f>
        <v/>
      </c>
      <c r="L356" s="8">
        <f>IF(G356&lt;&gt;"Ready","",IFERROR(IF(ABS(K356-ROUND(K356,0))&lt;=MIN(8.881784197001252E-16*K356,1E-9),ROUND(K356,0),ROUNDUP(K356,0)),""))</f>
        <v/>
      </c>
      <c r="M356" s="8">
        <f>IF(G356&lt;&gt;"Ready","",IFERROR(L356*F356,""))</f>
        <v/>
      </c>
      <c r="N356" s="8">
        <f>IF(G356&lt;&gt;"Ready","",IFERROR(M356,""))</f>
        <v/>
      </c>
      <c r="O356" s="8">
        <f>IF(G356&lt;&gt;"Ready","",IFERROR(M356/2,""))</f>
        <v/>
      </c>
    </row>
    <row r="357">
      <c r="A357" s="6" t="n"/>
      <c r="B357" s="7" t="n"/>
      <c r="C357" s="7" t="n"/>
      <c r="D357" s="7" t="n"/>
      <c r="E357" s="7" t="n"/>
      <c r="F357" s="7" t="n"/>
      <c r="G357" s="8">
        <f>IF(COUNTA(A357:F357)=0,"",IF(TRIM(A357&amp;"")="","Item required",IFERROR(IF(NOT(AND(COUNT(B357:C357,F357)=3,MIN(B357:C357)&gt;=0,F357&gt;0,COUNT(D357:E357)=COUNTA(D357:E357),MIN(D357:E357)&gt;=0)),"Use nonnegative numbers; container must be positive",IF(NOT(IF(AND(B357&gt;0,C357+N(D357)&gt;0),B357*(C357+N(D357))*(1+N(E357)/100)/F357&gt;0,TRUE)),"Card requirement below numeric range; rescale",IF(B357*(C357+N(D357))*(1+N(E357)/100)/F357&gt;9007199254740991,"Card count too large; rescale units","Ready"))),"Check inputs / numeric range")))</f>
        <v/>
      </c>
      <c r="H357" s="8">
        <f>IF(G357&lt;&gt;"Ready","",IFERROR(C357+N(D357),""))</f>
        <v/>
      </c>
      <c r="I357" s="8">
        <f>IF(G357&lt;&gt;"Ready","",IFERROR(B357*H357,""))</f>
        <v/>
      </c>
      <c r="J357" s="8">
        <f>IF(G357&lt;&gt;"Ready","",IFERROR(I357*(N(E357)/100),""))</f>
        <v/>
      </c>
      <c r="K357" s="8">
        <f>IF(G357&lt;&gt;"Ready","",IFERROR(I357*(1+N(E357)/100)/F357,""))</f>
        <v/>
      </c>
      <c r="L357" s="8">
        <f>IF(G357&lt;&gt;"Ready","",IFERROR(IF(ABS(K357-ROUND(K357,0))&lt;=MIN(8.881784197001252E-16*K357,1E-9),ROUND(K357,0),ROUNDUP(K357,0)),""))</f>
        <v/>
      </c>
      <c r="M357" s="8">
        <f>IF(G357&lt;&gt;"Ready","",IFERROR(L357*F357,""))</f>
        <v/>
      </c>
      <c r="N357" s="8">
        <f>IF(G357&lt;&gt;"Ready","",IFERROR(M357,""))</f>
        <v/>
      </c>
      <c r="O357" s="8">
        <f>IF(G357&lt;&gt;"Ready","",IFERROR(M357/2,""))</f>
        <v/>
      </c>
    </row>
    <row r="358">
      <c r="A358" s="6" t="n"/>
      <c r="B358" s="7" t="n"/>
      <c r="C358" s="7" t="n"/>
      <c r="D358" s="7" t="n"/>
      <c r="E358" s="7" t="n"/>
      <c r="F358" s="7" t="n"/>
      <c r="G358" s="8">
        <f>IF(COUNTA(A358:F358)=0,"",IF(TRIM(A358&amp;"")="","Item required",IFERROR(IF(NOT(AND(COUNT(B358:C358,F358)=3,MIN(B358:C358)&gt;=0,F358&gt;0,COUNT(D358:E358)=COUNTA(D358:E358),MIN(D358:E358)&gt;=0)),"Use nonnegative numbers; container must be positive",IF(NOT(IF(AND(B358&gt;0,C358+N(D358)&gt;0),B358*(C358+N(D358))*(1+N(E358)/100)/F358&gt;0,TRUE)),"Card requirement below numeric range; rescale",IF(B358*(C358+N(D358))*(1+N(E358)/100)/F358&gt;9007199254740991,"Card count too large; rescale units","Ready"))),"Check inputs / numeric range")))</f>
        <v/>
      </c>
      <c r="H358" s="8">
        <f>IF(G358&lt;&gt;"Ready","",IFERROR(C358+N(D358),""))</f>
        <v/>
      </c>
      <c r="I358" s="8">
        <f>IF(G358&lt;&gt;"Ready","",IFERROR(B358*H358,""))</f>
        <v/>
      </c>
      <c r="J358" s="8">
        <f>IF(G358&lt;&gt;"Ready","",IFERROR(I358*(N(E358)/100),""))</f>
        <v/>
      </c>
      <c r="K358" s="8">
        <f>IF(G358&lt;&gt;"Ready","",IFERROR(I358*(1+N(E358)/100)/F358,""))</f>
        <v/>
      </c>
      <c r="L358" s="8">
        <f>IF(G358&lt;&gt;"Ready","",IFERROR(IF(ABS(K358-ROUND(K358,0))&lt;=MIN(8.881784197001252E-16*K358,1E-9),ROUND(K358,0),ROUNDUP(K358,0)),""))</f>
        <v/>
      </c>
      <c r="M358" s="8">
        <f>IF(G358&lt;&gt;"Ready","",IFERROR(L358*F358,""))</f>
        <v/>
      </c>
      <c r="N358" s="8">
        <f>IF(G358&lt;&gt;"Ready","",IFERROR(M358,""))</f>
        <v/>
      </c>
      <c r="O358" s="8">
        <f>IF(G358&lt;&gt;"Ready","",IFERROR(M358/2,""))</f>
        <v/>
      </c>
    </row>
    <row r="359">
      <c r="A359" s="6" t="n"/>
      <c r="B359" s="7" t="n"/>
      <c r="C359" s="7" t="n"/>
      <c r="D359" s="7" t="n"/>
      <c r="E359" s="7" t="n"/>
      <c r="F359" s="7" t="n"/>
      <c r="G359" s="8">
        <f>IF(COUNTA(A359:F359)=0,"",IF(TRIM(A359&amp;"")="","Item required",IFERROR(IF(NOT(AND(COUNT(B359:C359,F359)=3,MIN(B359:C359)&gt;=0,F359&gt;0,COUNT(D359:E359)=COUNTA(D359:E359),MIN(D359:E359)&gt;=0)),"Use nonnegative numbers; container must be positive",IF(NOT(IF(AND(B359&gt;0,C359+N(D359)&gt;0),B359*(C359+N(D359))*(1+N(E359)/100)/F359&gt;0,TRUE)),"Card requirement below numeric range; rescale",IF(B359*(C359+N(D359))*(1+N(E359)/100)/F359&gt;9007199254740991,"Card count too large; rescale units","Ready"))),"Check inputs / numeric range")))</f>
        <v/>
      </c>
      <c r="H359" s="8">
        <f>IF(G359&lt;&gt;"Ready","",IFERROR(C359+N(D359),""))</f>
        <v/>
      </c>
      <c r="I359" s="8">
        <f>IF(G359&lt;&gt;"Ready","",IFERROR(B359*H359,""))</f>
        <v/>
      </c>
      <c r="J359" s="8">
        <f>IF(G359&lt;&gt;"Ready","",IFERROR(I359*(N(E359)/100),""))</f>
        <v/>
      </c>
      <c r="K359" s="8">
        <f>IF(G359&lt;&gt;"Ready","",IFERROR(I359*(1+N(E359)/100)/F359,""))</f>
        <v/>
      </c>
      <c r="L359" s="8">
        <f>IF(G359&lt;&gt;"Ready","",IFERROR(IF(ABS(K359-ROUND(K359,0))&lt;=MIN(8.881784197001252E-16*K359,1E-9),ROUND(K359,0),ROUNDUP(K359,0)),""))</f>
        <v/>
      </c>
      <c r="M359" s="8">
        <f>IF(G359&lt;&gt;"Ready","",IFERROR(L359*F359,""))</f>
        <v/>
      </c>
      <c r="N359" s="8">
        <f>IF(G359&lt;&gt;"Ready","",IFERROR(M359,""))</f>
        <v/>
      </c>
      <c r="O359" s="8">
        <f>IF(G359&lt;&gt;"Ready","",IFERROR(M359/2,""))</f>
        <v/>
      </c>
    </row>
    <row r="360">
      <c r="A360" s="6" t="n"/>
      <c r="B360" s="7" t="n"/>
      <c r="C360" s="7" t="n"/>
      <c r="D360" s="7" t="n"/>
      <c r="E360" s="7" t="n"/>
      <c r="F360" s="7" t="n"/>
      <c r="G360" s="8">
        <f>IF(COUNTA(A360:F360)=0,"",IF(TRIM(A360&amp;"")="","Item required",IFERROR(IF(NOT(AND(COUNT(B360:C360,F360)=3,MIN(B360:C360)&gt;=0,F360&gt;0,COUNT(D360:E360)=COUNTA(D360:E360),MIN(D360:E360)&gt;=0)),"Use nonnegative numbers; container must be positive",IF(NOT(IF(AND(B360&gt;0,C360+N(D360)&gt;0),B360*(C360+N(D360))*(1+N(E360)/100)/F360&gt;0,TRUE)),"Card requirement below numeric range; rescale",IF(B360*(C360+N(D360))*(1+N(E360)/100)/F360&gt;9007199254740991,"Card count too large; rescale units","Ready"))),"Check inputs / numeric range")))</f>
        <v/>
      </c>
      <c r="H360" s="8">
        <f>IF(G360&lt;&gt;"Ready","",IFERROR(C360+N(D360),""))</f>
        <v/>
      </c>
      <c r="I360" s="8">
        <f>IF(G360&lt;&gt;"Ready","",IFERROR(B360*H360,""))</f>
        <v/>
      </c>
      <c r="J360" s="8">
        <f>IF(G360&lt;&gt;"Ready","",IFERROR(I360*(N(E360)/100),""))</f>
        <v/>
      </c>
      <c r="K360" s="8">
        <f>IF(G360&lt;&gt;"Ready","",IFERROR(I360*(1+N(E360)/100)/F360,""))</f>
        <v/>
      </c>
      <c r="L360" s="8">
        <f>IF(G360&lt;&gt;"Ready","",IFERROR(IF(ABS(K360-ROUND(K360,0))&lt;=MIN(8.881784197001252E-16*K360,1E-9),ROUND(K360,0),ROUNDUP(K360,0)),""))</f>
        <v/>
      </c>
      <c r="M360" s="8">
        <f>IF(G360&lt;&gt;"Ready","",IFERROR(L360*F360,""))</f>
        <v/>
      </c>
      <c r="N360" s="8">
        <f>IF(G360&lt;&gt;"Ready","",IFERROR(M360,""))</f>
        <v/>
      </c>
      <c r="O360" s="8">
        <f>IF(G360&lt;&gt;"Ready","",IFERROR(M360/2,""))</f>
        <v/>
      </c>
    </row>
    <row r="361">
      <c r="A361" s="6" t="n"/>
      <c r="B361" s="7" t="n"/>
      <c r="C361" s="7" t="n"/>
      <c r="D361" s="7" t="n"/>
      <c r="E361" s="7" t="n"/>
      <c r="F361" s="7" t="n"/>
      <c r="G361" s="8">
        <f>IF(COUNTA(A361:F361)=0,"",IF(TRIM(A361&amp;"")="","Item required",IFERROR(IF(NOT(AND(COUNT(B361:C361,F361)=3,MIN(B361:C361)&gt;=0,F361&gt;0,COUNT(D361:E361)=COUNTA(D361:E361),MIN(D361:E361)&gt;=0)),"Use nonnegative numbers; container must be positive",IF(NOT(IF(AND(B361&gt;0,C361+N(D361)&gt;0),B361*(C361+N(D361))*(1+N(E361)/100)/F361&gt;0,TRUE)),"Card requirement below numeric range; rescale",IF(B361*(C361+N(D361))*(1+N(E361)/100)/F361&gt;9007199254740991,"Card count too large; rescale units","Ready"))),"Check inputs / numeric range")))</f>
        <v/>
      </c>
      <c r="H361" s="8">
        <f>IF(G361&lt;&gt;"Ready","",IFERROR(C361+N(D361),""))</f>
        <v/>
      </c>
      <c r="I361" s="8">
        <f>IF(G361&lt;&gt;"Ready","",IFERROR(B361*H361,""))</f>
        <v/>
      </c>
      <c r="J361" s="8">
        <f>IF(G361&lt;&gt;"Ready","",IFERROR(I361*(N(E361)/100),""))</f>
        <v/>
      </c>
      <c r="K361" s="8">
        <f>IF(G361&lt;&gt;"Ready","",IFERROR(I361*(1+N(E361)/100)/F361,""))</f>
        <v/>
      </c>
      <c r="L361" s="8">
        <f>IF(G361&lt;&gt;"Ready","",IFERROR(IF(ABS(K361-ROUND(K361,0))&lt;=MIN(8.881784197001252E-16*K361,1E-9),ROUND(K361,0),ROUNDUP(K361,0)),""))</f>
        <v/>
      </c>
      <c r="M361" s="8">
        <f>IF(G361&lt;&gt;"Ready","",IFERROR(L361*F361,""))</f>
        <v/>
      </c>
      <c r="N361" s="8">
        <f>IF(G361&lt;&gt;"Ready","",IFERROR(M361,""))</f>
        <v/>
      </c>
      <c r="O361" s="8">
        <f>IF(G361&lt;&gt;"Ready","",IFERROR(M361/2,""))</f>
        <v/>
      </c>
    </row>
    <row r="362">
      <c r="A362" s="6" t="n"/>
      <c r="B362" s="7" t="n"/>
      <c r="C362" s="7" t="n"/>
      <c r="D362" s="7" t="n"/>
      <c r="E362" s="7" t="n"/>
      <c r="F362" s="7" t="n"/>
      <c r="G362" s="8">
        <f>IF(COUNTA(A362:F362)=0,"",IF(TRIM(A362&amp;"")="","Item required",IFERROR(IF(NOT(AND(COUNT(B362:C362,F362)=3,MIN(B362:C362)&gt;=0,F362&gt;0,COUNT(D362:E362)=COUNTA(D362:E362),MIN(D362:E362)&gt;=0)),"Use nonnegative numbers; container must be positive",IF(NOT(IF(AND(B362&gt;0,C362+N(D362)&gt;0),B362*(C362+N(D362))*(1+N(E362)/100)/F362&gt;0,TRUE)),"Card requirement below numeric range; rescale",IF(B362*(C362+N(D362))*(1+N(E362)/100)/F362&gt;9007199254740991,"Card count too large; rescale units","Ready"))),"Check inputs / numeric range")))</f>
        <v/>
      </c>
      <c r="H362" s="8">
        <f>IF(G362&lt;&gt;"Ready","",IFERROR(C362+N(D362),""))</f>
        <v/>
      </c>
      <c r="I362" s="8">
        <f>IF(G362&lt;&gt;"Ready","",IFERROR(B362*H362,""))</f>
        <v/>
      </c>
      <c r="J362" s="8">
        <f>IF(G362&lt;&gt;"Ready","",IFERROR(I362*(N(E362)/100),""))</f>
        <v/>
      </c>
      <c r="K362" s="8">
        <f>IF(G362&lt;&gt;"Ready","",IFERROR(I362*(1+N(E362)/100)/F362,""))</f>
        <v/>
      </c>
      <c r="L362" s="8">
        <f>IF(G362&lt;&gt;"Ready","",IFERROR(IF(ABS(K362-ROUND(K362,0))&lt;=MIN(8.881784197001252E-16*K362,1E-9),ROUND(K362,0),ROUNDUP(K362,0)),""))</f>
        <v/>
      </c>
      <c r="M362" s="8">
        <f>IF(G362&lt;&gt;"Ready","",IFERROR(L362*F362,""))</f>
        <v/>
      </c>
      <c r="N362" s="8">
        <f>IF(G362&lt;&gt;"Ready","",IFERROR(M362,""))</f>
        <v/>
      </c>
      <c r="O362" s="8">
        <f>IF(G362&lt;&gt;"Ready","",IFERROR(M362/2,""))</f>
        <v/>
      </c>
    </row>
    <row r="363">
      <c r="A363" s="6" t="n"/>
      <c r="B363" s="7" t="n"/>
      <c r="C363" s="7" t="n"/>
      <c r="D363" s="7" t="n"/>
      <c r="E363" s="7" t="n"/>
      <c r="F363" s="7" t="n"/>
      <c r="G363" s="8">
        <f>IF(COUNTA(A363:F363)=0,"",IF(TRIM(A363&amp;"")="","Item required",IFERROR(IF(NOT(AND(COUNT(B363:C363,F363)=3,MIN(B363:C363)&gt;=0,F363&gt;0,COUNT(D363:E363)=COUNTA(D363:E363),MIN(D363:E363)&gt;=0)),"Use nonnegative numbers; container must be positive",IF(NOT(IF(AND(B363&gt;0,C363+N(D363)&gt;0),B363*(C363+N(D363))*(1+N(E363)/100)/F363&gt;0,TRUE)),"Card requirement below numeric range; rescale",IF(B363*(C363+N(D363))*(1+N(E363)/100)/F363&gt;9007199254740991,"Card count too large; rescale units","Ready"))),"Check inputs / numeric range")))</f>
        <v/>
      </c>
      <c r="H363" s="8">
        <f>IF(G363&lt;&gt;"Ready","",IFERROR(C363+N(D363),""))</f>
        <v/>
      </c>
      <c r="I363" s="8">
        <f>IF(G363&lt;&gt;"Ready","",IFERROR(B363*H363,""))</f>
        <v/>
      </c>
      <c r="J363" s="8">
        <f>IF(G363&lt;&gt;"Ready","",IFERROR(I363*(N(E363)/100),""))</f>
        <v/>
      </c>
      <c r="K363" s="8">
        <f>IF(G363&lt;&gt;"Ready","",IFERROR(I363*(1+N(E363)/100)/F363,""))</f>
        <v/>
      </c>
      <c r="L363" s="8">
        <f>IF(G363&lt;&gt;"Ready","",IFERROR(IF(ABS(K363-ROUND(K363,0))&lt;=MIN(8.881784197001252E-16*K363,1E-9),ROUND(K363,0),ROUNDUP(K363,0)),""))</f>
        <v/>
      </c>
      <c r="M363" s="8">
        <f>IF(G363&lt;&gt;"Ready","",IFERROR(L363*F363,""))</f>
        <v/>
      </c>
      <c r="N363" s="8">
        <f>IF(G363&lt;&gt;"Ready","",IFERROR(M363,""))</f>
        <v/>
      </c>
      <c r="O363" s="8">
        <f>IF(G363&lt;&gt;"Ready","",IFERROR(M363/2,""))</f>
        <v/>
      </c>
    </row>
    <row r="364">
      <c r="A364" s="6" t="n"/>
      <c r="B364" s="7" t="n"/>
      <c r="C364" s="7" t="n"/>
      <c r="D364" s="7" t="n"/>
      <c r="E364" s="7" t="n"/>
      <c r="F364" s="7" t="n"/>
      <c r="G364" s="8">
        <f>IF(COUNTA(A364:F364)=0,"",IF(TRIM(A364&amp;"")="","Item required",IFERROR(IF(NOT(AND(COUNT(B364:C364,F364)=3,MIN(B364:C364)&gt;=0,F364&gt;0,COUNT(D364:E364)=COUNTA(D364:E364),MIN(D364:E364)&gt;=0)),"Use nonnegative numbers; container must be positive",IF(NOT(IF(AND(B364&gt;0,C364+N(D364)&gt;0),B364*(C364+N(D364))*(1+N(E364)/100)/F364&gt;0,TRUE)),"Card requirement below numeric range; rescale",IF(B364*(C364+N(D364))*(1+N(E364)/100)/F364&gt;9007199254740991,"Card count too large; rescale units","Ready"))),"Check inputs / numeric range")))</f>
        <v/>
      </c>
      <c r="H364" s="8">
        <f>IF(G364&lt;&gt;"Ready","",IFERROR(C364+N(D364),""))</f>
        <v/>
      </c>
      <c r="I364" s="8">
        <f>IF(G364&lt;&gt;"Ready","",IFERROR(B364*H364,""))</f>
        <v/>
      </c>
      <c r="J364" s="8">
        <f>IF(G364&lt;&gt;"Ready","",IFERROR(I364*(N(E364)/100),""))</f>
        <v/>
      </c>
      <c r="K364" s="8">
        <f>IF(G364&lt;&gt;"Ready","",IFERROR(I364*(1+N(E364)/100)/F364,""))</f>
        <v/>
      </c>
      <c r="L364" s="8">
        <f>IF(G364&lt;&gt;"Ready","",IFERROR(IF(ABS(K364-ROUND(K364,0))&lt;=MIN(8.881784197001252E-16*K364,1E-9),ROUND(K364,0),ROUNDUP(K364,0)),""))</f>
        <v/>
      </c>
      <c r="M364" s="8">
        <f>IF(G364&lt;&gt;"Ready","",IFERROR(L364*F364,""))</f>
        <v/>
      </c>
      <c r="N364" s="8">
        <f>IF(G364&lt;&gt;"Ready","",IFERROR(M364,""))</f>
        <v/>
      </c>
      <c r="O364" s="8">
        <f>IF(G364&lt;&gt;"Ready","",IFERROR(M364/2,""))</f>
        <v/>
      </c>
    </row>
    <row r="365">
      <c r="A365" s="6" t="n"/>
      <c r="B365" s="7" t="n"/>
      <c r="C365" s="7" t="n"/>
      <c r="D365" s="7" t="n"/>
      <c r="E365" s="7" t="n"/>
      <c r="F365" s="7" t="n"/>
      <c r="G365" s="8">
        <f>IF(COUNTA(A365:F365)=0,"",IF(TRIM(A365&amp;"")="","Item required",IFERROR(IF(NOT(AND(COUNT(B365:C365,F365)=3,MIN(B365:C365)&gt;=0,F365&gt;0,COUNT(D365:E365)=COUNTA(D365:E365),MIN(D365:E365)&gt;=0)),"Use nonnegative numbers; container must be positive",IF(NOT(IF(AND(B365&gt;0,C365+N(D365)&gt;0),B365*(C365+N(D365))*(1+N(E365)/100)/F365&gt;0,TRUE)),"Card requirement below numeric range; rescale",IF(B365*(C365+N(D365))*(1+N(E365)/100)/F365&gt;9007199254740991,"Card count too large; rescale units","Ready"))),"Check inputs / numeric range")))</f>
        <v/>
      </c>
      <c r="H365" s="8">
        <f>IF(G365&lt;&gt;"Ready","",IFERROR(C365+N(D365),""))</f>
        <v/>
      </c>
      <c r="I365" s="8">
        <f>IF(G365&lt;&gt;"Ready","",IFERROR(B365*H365,""))</f>
        <v/>
      </c>
      <c r="J365" s="8">
        <f>IF(G365&lt;&gt;"Ready","",IFERROR(I365*(N(E365)/100),""))</f>
        <v/>
      </c>
      <c r="K365" s="8">
        <f>IF(G365&lt;&gt;"Ready","",IFERROR(I365*(1+N(E365)/100)/F365,""))</f>
        <v/>
      </c>
      <c r="L365" s="8">
        <f>IF(G365&lt;&gt;"Ready","",IFERROR(IF(ABS(K365-ROUND(K365,0))&lt;=MIN(8.881784197001252E-16*K365,1E-9),ROUND(K365,0),ROUNDUP(K365,0)),""))</f>
        <v/>
      </c>
      <c r="M365" s="8">
        <f>IF(G365&lt;&gt;"Ready","",IFERROR(L365*F365,""))</f>
        <v/>
      </c>
      <c r="N365" s="8">
        <f>IF(G365&lt;&gt;"Ready","",IFERROR(M365,""))</f>
        <v/>
      </c>
      <c r="O365" s="8">
        <f>IF(G365&lt;&gt;"Ready","",IFERROR(M365/2,""))</f>
        <v/>
      </c>
    </row>
    <row r="366">
      <c r="A366" s="6" t="n"/>
      <c r="B366" s="7" t="n"/>
      <c r="C366" s="7" t="n"/>
      <c r="D366" s="7" t="n"/>
      <c r="E366" s="7" t="n"/>
      <c r="F366" s="7" t="n"/>
      <c r="G366" s="8">
        <f>IF(COUNTA(A366:F366)=0,"",IF(TRIM(A366&amp;"")="","Item required",IFERROR(IF(NOT(AND(COUNT(B366:C366,F366)=3,MIN(B366:C366)&gt;=0,F366&gt;0,COUNT(D366:E366)=COUNTA(D366:E366),MIN(D366:E366)&gt;=0)),"Use nonnegative numbers; container must be positive",IF(NOT(IF(AND(B366&gt;0,C366+N(D366)&gt;0),B366*(C366+N(D366))*(1+N(E366)/100)/F366&gt;0,TRUE)),"Card requirement below numeric range; rescale",IF(B366*(C366+N(D366))*(1+N(E366)/100)/F366&gt;9007199254740991,"Card count too large; rescale units","Ready"))),"Check inputs / numeric range")))</f>
        <v/>
      </c>
      <c r="H366" s="8">
        <f>IF(G366&lt;&gt;"Ready","",IFERROR(C366+N(D366),""))</f>
        <v/>
      </c>
      <c r="I366" s="8">
        <f>IF(G366&lt;&gt;"Ready","",IFERROR(B366*H366,""))</f>
        <v/>
      </c>
      <c r="J366" s="8">
        <f>IF(G366&lt;&gt;"Ready","",IFERROR(I366*(N(E366)/100),""))</f>
        <v/>
      </c>
      <c r="K366" s="8">
        <f>IF(G366&lt;&gt;"Ready","",IFERROR(I366*(1+N(E366)/100)/F366,""))</f>
        <v/>
      </c>
      <c r="L366" s="8">
        <f>IF(G366&lt;&gt;"Ready","",IFERROR(IF(ABS(K366-ROUND(K366,0))&lt;=MIN(8.881784197001252E-16*K366,1E-9),ROUND(K366,0),ROUNDUP(K366,0)),""))</f>
        <v/>
      </c>
      <c r="M366" s="8">
        <f>IF(G366&lt;&gt;"Ready","",IFERROR(L366*F366,""))</f>
        <v/>
      </c>
      <c r="N366" s="8">
        <f>IF(G366&lt;&gt;"Ready","",IFERROR(M366,""))</f>
        <v/>
      </c>
      <c r="O366" s="8">
        <f>IF(G366&lt;&gt;"Ready","",IFERROR(M366/2,""))</f>
        <v/>
      </c>
    </row>
    <row r="367">
      <c r="A367" s="6" t="n"/>
      <c r="B367" s="7" t="n"/>
      <c r="C367" s="7" t="n"/>
      <c r="D367" s="7" t="n"/>
      <c r="E367" s="7" t="n"/>
      <c r="F367" s="7" t="n"/>
      <c r="G367" s="8">
        <f>IF(COUNTA(A367:F367)=0,"",IF(TRIM(A367&amp;"")="","Item required",IFERROR(IF(NOT(AND(COUNT(B367:C367,F367)=3,MIN(B367:C367)&gt;=0,F367&gt;0,COUNT(D367:E367)=COUNTA(D367:E367),MIN(D367:E367)&gt;=0)),"Use nonnegative numbers; container must be positive",IF(NOT(IF(AND(B367&gt;0,C367+N(D367)&gt;0),B367*(C367+N(D367))*(1+N(E367)/100)/F367&gt;0,TRUE)),"Card requirement below numeric range; rescale",IF(B367*(C367+N(D367))*(1+N(E367)/100)/F367&gt;9007199254740991,"Card count too large; rescale units","Ready"))),"Check inputs / numeric range")))</f>
        <v/>
      </c>
      <c r="H367" s="8">
        <f>IF(G367&lt;&gt;"Ready","",IFERROR(C367+N(D367),""))</f>
        <v/>
      </c>
      <c r="I367" s="8">
        <f>IF(G367&lt;&gt;"Ready","",IFERROR(B367*H367,""))</f>
        <v/>
      </c>
      <c r="J367" s="8">
        <f>IF(G367&lt;&gt;"Ready","",IFERROR(I367*(N(E367)/100),""))</f>
        <v/>
      </c>
      <c r="K367" s="8">
        <f>IF(G367&lt;&gt;"Ready","",IFERROR(I367*(1+N(E367)/100)/F367,""))</f>
        <v/>
      </c>
      <c r="L367" s="8">
        <f>IF(G367&lt;&gt;"Ready","",IFERROR(IF(ABS(K367-ROUND(K367,0))&lt;=MIN(8.881784197001252E-16*K367,1E-9),ROUND(K367,0),ROUNDUP(K367,0)),""))</f>
        <v/>
      </c>
      <c r="M367" s="8">
        <f>IF(G367&lt;&gt;"Ready","",IFERROR(L367*F367,""))</f>
        <v/>
      </c>
      <c r="N367" s="8">
        <f>IF(G367&lt;&gt;"Ready","",IFERROR(M367,""))</f>
        <v/>
      </c>
      <c r="O367" s="8">
        <f>IF(G367&lt;&gt;"Ready","",IFERROR(M367/2,""))</f>
        <v/>
      </c>
    </row>
    <row r="368">
      <c r="A368" s="6" t="n"/>
      <c r="B368" s="7" t="n"/>
      <c r="C368" s="7" t="n"/>
      <c r="D368" s="7" t="n"/>
      <c r="E368" s="7" t="n"/>
      <c r="F368" s="7" t="n"/>
      <c r="G368" s="8">
        <f>IF(COUNTA(A368:F368)=0,"",IF(TRIM(A368&amp;"")="","Item required",IFERROR(IF(NOT(AND(COUNT(B368:C368,F368)=3,MIN(B368:C368)&gt;=0,F368&gt;0,COUNT(D368:E368)=COUNTA(D368:E368),MIN(D368:E368)&gt;=0)),"Use nonnegative numbers; container must be positive",IF(NOT(IF(AND(B368&gt;0,C368+N(D368)&gt;0),B368*(C368+N(D368))*(1+N(E368)/100)/F368&gt;0,TRUE)),"Card requirement below numeric range; rescale",IF(B368*(C368+N(D368))*(1+N(E368)/100)/F368&gt;9007199254740991,"Card count too large; rescale units","Ready"))),"Check inputs / numeric range")))</f>
        <v/>
      </c>
      <c r="H368" s="8">
        <f>IF(G368&lt;&gt;"Ready","",IFERROR(C368+N(D368),""))</f>
        <v/>
      </c>
      <c r="I368" s="8">
        <f>IF(G368&lt;&gt;"Ready","",IFERROR(B368*H368,""))</f>
        <v/>
      </c>
      <c r="J368" s="8">
        <f>IF(G368&lt;&gt;"Ready","",IFERROR(I368*(N(E368)/100),""))</f>
        <v/>
      </c>
      <c r="K368" s="8">
        <f>IF(G368&lt;&gt;"Ready","",IFERROR(I368*(1+N(E368)/100)/F368,""))</f>
        <v/>
      </c>
      <c r="L368" s="8">
        <f>IF(G368&lt;&gt;"Ready","",IFERROR(IF(ABS(K368-ROUND(K368,0))&lt;=MIN(8.881784197001252E-16*K368,1E-9),ROUND(K368,0),ROUNDUP(K368,0)),""))</f>
        <v/>
      </c>
      <c r="M368" s="8">
        <f>IF(G368&lt;&gt;"Ready","",IFERROR(L368*F368,""))</f>
        <v/>
      </c>
      <c r="N368" s="8">
        <f>IF(G368&lt;&gt;"Ready","",IFERROR(M368,""))</f>
        <v/>
      </c>
      <c r="O368" s="8">
        <f>IF(G368&lt;&gt;"Ready","",IFERROR(M368/2,""))</f>
        <v/>
      </c>
    </row>
    <row r="369">
      <c r="A369" s="6" t="n"/>
      <c r="B369" s="7" t="n"/>
      <c r="C369" s="7" t="n"/>
      <c r="D369" s="7" t="n"/>
      <c r="E369" s="7" t="n"/>
      <c r="F369" s="7" t="n"/>
      <c r="G369" s="8">
        <f>IF(COUNTA(A369:F369)=0,"",IF(TRIM(A369&amp;"")="","Item required",IFERROR(IF(NOT(AND(COUNT(B369:C369,F369)=3,MIN(B369:C369)&gt;=0,F369&gt;0,COUNT(D369:E369)=COUNTA(D369:E369),MIN(D369:E369)&gt;=0)),"Use nonnegative numbers; container must be positive",IF(NOT(IF(AND(B369&gt;0,C369+N(D369)&gt;0),B369*(C369+N(D369))*(1+N(E369)/100)/F369&gt;0,TRUE)),"Card requirement below numeric range; rescale",IF(B369*(C369+N(D369))*(1+N(E369)/100)/F369&gt;9007199254740991,"Card count too large; rescale units","Ready"))),"Check inputs / numeric range")))</f>
        <v/>
      </c>
      <c r="H369" s="8">
        <f>IF(G369&lt;&gt;"Ready","",IFERROR(C369+N(D369),""))</f>
        <v/>
      </c>
      <c r="I369" s="8">
        <f>IF(G369&lt;&gt;"Ready","",IFERROR(B369*H369,""))</f>
        <v/>
      </c>
      <c r="J369" s="8">
        <f>IF(G369&lt;&gt;"Ready","",IFERROR(I369*(N(E369)/100),""))</f>
        <v/>
      </c>
      <c r="K369" s="8">
        <f>IF(G369&lt;&gt;"Ready","",IFERROR(I369*(1+N(E369)/100)/F369,""))</f>
        <v/>
      </c>
      <c r="L369" s="8">
        <f>IF(G369&lt;&gt;"Ready","",IFERROR(IF(ABS(K369-ROUND(K369,0))&lt;=MIN(8.881784197001252E-16*K369,1E-9),ROUND(K369,0),ROUNDUP(K369,0)),""))</f>
        <v/>
      </c>
      <c r="M369" s="8">
        <f>IF(G369&lt;&gt;"Ready","",IFERROR(L369*F369,""))</f>
        <v/>
      </c>
      <c r="N369" s="8">
        <f>IF(G369&lt;&gt;"Ready","",IFERROR(M369,""))</f>
        <v/>
      </c>
      <c r="O369" s="8">
        <f>IF(G369&lt;&gt;"Ready","",IFERROR(M369/2,""))</f>
        <v/>
      </c>
    </row>
    <row r="370">
      <c r="A370" s="6" t="n"/>
      <c r="B370" s="7" t="n"/>
      <c r="C370" s="7" t="n"/>
      <c r="D370" s="7" t="n"/>
      <c r="E370" s="7" t="n"/>
      <c r="F370" s="7" t="n"/>
      <c r="G370" s="8">
        <f>IF(COUNTA(A370:F370)=0,"",IF(TRIM(A370&amp;"")="","Item required",IFERROR(IF(NOT(AND(COUNT(B370:C370,F370)=3,MIN(B370:C370)&gt;=0,F370&gt;0,COUNT(D370:E370)=COUNTA(D370:E370),MIN(D370:E370)&gt;=0)),"Use nonnegative numbers; container must be positive",IF(NOT(IF(AND(B370&gt;0,C370+N(D370)&gt;0),B370*(C370+N(D370))*(1+N(E370)/100)/F370&gt;0,TRUE)),"Card requirement below numeric range; rescale",IF(B370*(C370+N(D370))*(1+N(E370)/100)/F370&gt;9007199254740991,"Card count too large; rescale units","Ready"))),"Check inputs / numeric range")))</f>
        <v/>
      </c>
      <c r="H370" s="8">
        <f>IF(G370&lt;&gt;"Ready","",IFERROR(C370+N(D370),""))</f>
        <v/>
      </c>
      <c r="I370" s="8">
        <f>IF(G370&lt;&gt;"Ready","",IFERROR(B370*H370,""))</f>
        <v/>
      </c>
      <c r="J370" s="8">
        <f>IF(G370&lt;&gt;"Ready","",IFERROR(I370*(N(E370)/100),""))</f>
        <v/>
      </c>
      <c r="K370" s="8">
        <f>IF(G370&lt;&gt;"Ready","",IFERROR(I370*(1+N(E370)/100)/F370,""))</f>
        <v/>
      </c>
      <c r="L370" s="8">
        <f>IF(G370&lt;&gt;"Ready","",IFERROR(IF(ABS(K370-ROUND(K370,0))&lt;=MIN(8.881784197001252E-16*K370,1E-9),ROUND(K370,0),ROUNDUP(K370,0)),""))</f>
        <v/>
      </c>
      <c r="M370" s="8">
        <f>IF(G370&lt;&gt;"Ready","",IFERROR(L370*F370,""))</f>
        <v/>
      </c>
      <c r="N370" s="8">
        <f>IF(G370&lt;&gt;"Ready","",IFERROR(M370,""))</f>
        <v/>
      </c>
      <c r="O370" s="8">
        <f>IF(G370&lt;&gt;"Ready","",IFERROR(M370/2,""))</f>
        <v/>
      </c>
    </row>
    <row r="371">
      <c r="A371" s="6" t="n"/>
      <c r="B371" s="7" t="n"/>
      <c r="C371" s="7" t="n"/>
      <c r="D371" s="7" t="n"/>
      <c r="E371" s="7" t="n"/>
      <c r="F371" s="7" t="n"/>
      <c r="G371" s="8">
        <f>IF(COUNTA(A371:F371)=0,"",IF(TRIM(A371&amp;"")="","Item required",IFERROR(IF(NOT(AND(COUNT(B371:C371,F371)=3,MIN(B371:C371)&gt;=0,F371&gt;0,COUNT(D371:E371)=COUNTA(D371:E371),MIN(D371:E371)&gt;=0)),"Use nonnegative numbers; container must be positive",IF(NOT(IF(AND(B371&gt;0,C371+N(D371)&gt;0),B371*(C371+N(D371))*(1+N(E371)/100)/F371&gt;0,TRUE)),"Card requirement below numeric range; rescale",IF(B371*(C371+N(D371))*(1+N(E371)/100)/F371&gt;9007199254740991,"Card count too large; rescale units","Ready"))),"Check inputs / numeric range")))</f>
        <v/>
      </c>
      <c r="H371" s="8">
        <f>IF(G371&lt;&gt;"Ready","",IFERROR(C371+N(D371),""))</f>
        <v/>
      </c>
      <c r="I371" s="8">
        <f>IF(G371&lt;&gt;"Ready","",IFERROR(B371*H371,""))</f>
        <v/>
      </c>
      <c r="J371" s="8">
        <f>IF(G371&lt;&gt;"Ready","",IFERROR(I371*(N(E371)/100),""))</f>
        <v/>
      </c>
      <c r="K371" s="8">
        <f>IF(G371&lt;&gt;"Ready","",IFERROR(I371*(1+N(E371)/100)/F371,""))</f>
        <v/>
      </c>
      <c r="L371" s="8">
        <f>IF(G371&lt;&gt;"Ready","",IFERROR(IF(ABS(K371-ROUND(K371,0))&lt;=MIN(8.881784197001252E-16*K371,1E-9),ROUND(K371,0),ROUNDUP(K371,0)),""))</f>
        <v/>
      </c>
      <c r="M371" s="8">
        <f>IF(G371&lt;&gt;"Ready","",IFERROR(L371*F371,""))</f>
        <v/>
      </c>
      <c r="N371" s="8">
        <f>IF(G371&lt;&gt;"Ready","",IFERROR(M371,""))</f>
        <v/>
      </c>
      <c r="O371" s="8">
        <f>IF(G371&lt;&gt;"Ready","",IFERROR(M371/2,""))</f>
        <v/>
      </c>
    </row>
    <row r="372">
      <c r="A372" s="6" t="n"/>
      <c r="B372" s="7" t="n"/>
      <c r="C372" s="7" t="n"/>
      <c r="D372" s="7" t="n"/>
      <c r="E372" s="7" t="n"/>
      <c r="F372" s="7" t="n"/>
      <c r="G372" s="8">
        <f>IF(COUNTA(A372:F372)=0,"",IF(TRIM(A372&amp;"")="","Item required",IFERROR(IF(NOT(AND(COUNT(B372:C372,F372)=3,MIN(B372:C372)&gt;=0,F372&gt;0,COUNT(D372:E372)=COUNTA(D372:E372),MIN(D372:E372)&gt;=0)),"Use nonnegative numbers; container must be positive",IF(NOT(IF(AND(B372&gt;0,C372+N(D372)&gt;0),B372*(C372+N(D372))*(1+N(E372)/100)/F372&gt;0,TRUE)),"Card requirement below numeric range; rescale",IF(B372*(C372+N(D372))*(1+N(E372)/100)/F372&gt;9007199254740991,"Card count too large; rescale units","Ready"))),"Check inputs / numeric range")))</f>
        <v/>
      </c>
      <c r="H372" s="8">
        <f>IF(G372&lt;&gt;"Ready","",IFERROR(C372+N(D372),""))</f>
        <v/>
      </c>
      <c r="I372" s="8">
        <f>IF(G372&lt;&gt;"Ready","",IFERROR(B372*H372,""))</f>
        <v/>
      </c>
      <c r="J372" s="8">
        <f>IF(G372&lt;&gt;"Ready","",IFERROR(I372*(N(E372)/100),""))</f>
        <v/>
      </c>
      <c r="K372" s="8">
        <f>IF(G372&lt;&gt;"Ready","",IFERROR(I372*(1+N(E372)/100)/F372,""))</f>
        <v/>
      </c>
      <c r="L372" s="8">
        <f>IF(G372&lt;&gt;"Ready","",IFERROR(IF(ABS(K372-ROUND(K372,0))&lt;=MIN(8.881784197001252E-16*K372,1E-9),ROUND(K372,0),ROUNDUP(K372,0)),""))</f>
        <v/>
      </c>
      <c r="M372" s="8">
        <f>IF(G372&lt;&gt;"Ready","",IFERROR(L372*F372,""))</f>
        <v/>
      </c>
      <c r="N372" s="8">
        <f>IF(G372&lt;&gt;"Ready","",IFERROR(M372,""))</f>
        <v/>
      </c>
      <c r="O372" s="8">
        <f>IF(G372&lt;&gt;"Ready","",IFERROR(M372/2,""))</f>
        <v/>
      </c>
    </row>
    <row r="373">
      <c r="A373" s="6" t="n"/>
      <c r="B373" s="7" t="n"/>
      <c r="C373" s="7" t="n"/>
      <c r="D373" s="7" t="n"/>
      <c r="E373" s="7" t="n"/>
      <c r="F373" s="7" t="n"/>
      <c r="G373" s="8">
        <f>IF(COUNTA(A373:F373)=0,"",IF(TRIM(A373&amp;"")="","Item required",IFERROR(IF(NOT(AND(COUNT(B373:C373,F373)=3,MIN(B373:C373)&gt;=0,F373&gt;0,COUNT(D373:E373)=COUNTA(D373:E373),MIN(D373:E373)&gt;=0)),"Use nonnegative numbers; container must be positive",IF(NOT(IF(AND(B373&gt;0,C373+N(D373)&gt;0),B373*(C373+N(D373))*(1+N(E373)/100)/F373&gt;0,TRUE)),"Card requirement below numeric range; rescale",IF(B373*(C373+N(D373))*(1+N(E373)/100)/F373&gt;9007199254740991,"Card count too large; rescale units","Ready"))),"Check inputs / numeric range")))</f>
        <v/>
      </c>
      <c r="H373" s="8">
        <f>IF(G373&lt;&gt;"Ready","",IFERROR(C373+N(D373),""))</f>
        <v/>
      </c>
      <c r="I373" s="8">
        <f>IF(G373&lt;&gt;"Ready","",IFERROR(B373*H373,""))</f>
        <v/>
      </c>
      <c r="J373" s="8">
        <f>IF(G373&lt;&gt;"Ready","",IFERROR(I373*(N(E373)/100),""))</f>
        <v/>
      </c>
      <c r="K373" s="8">
        <f>IF(G373&lt;&gt;"Ready","",IFERROR(I373*(1+N(E373)/100)/F373,""))</f>
        <v/>
      </c>
      <c r="L373" s="8">
        <f>IF(G373&lt;&gt;"Ready","",IFERROR(IF(ABS(K373-ROUND(K373,0))&lt;=MIN(8.881784197001252E-16*K373,1E-9),ROUND(K373,0),ROUNDUP(K373,0)),""))</f>
        <v/>
      </c>
      <c r="M373" s="8">
        <f>IF(G373&lt;&gt;"Ready","",IFERROR(L373*F373,""))</f>
        <v/>
      </c>
      <c r="N373" s="8">
        <f>IF(G373&lt;&gt;"Ready","",IFERROR(M373,""))</f>
        <v/>
      </c>
      <c r="O373" s="8">
        <f>IF(G373&lt;&gt;"Ready","",IFERROR(M373/2,""))</f>
        <v/>
      </c>
    </row>
    <row r="374">
      <c r="A374" s="6" t="n"/>
      <c r="B374" s="7" t="n"/>
      <c r="C374" s="7" t="n"/>
      <c r="D374" s="7" t="n"/>
      <c r="E374" s="7" t="n"/>
      <c r="F374" s="7" t="n"/>
      <c r="G374" s="8">
        <f>IF(COUNTA(A374:F374)=0,"",IF(TRIM(A374&amp;"")="","Item required",IFERROR(IF(NOT(AND(COUNT(B374:C374,F374)=3,MIN(B374:C374)&gt;=0,F374&gt;0,COUNT(D374:E374)=COUNTA(D374:E374),MIN(D374:E374)&gt;=0)),"Use nonnegative numbers; container must be positive",IF(NOT(IF(AND(B374&gt;0,C374+N(D374)&gt;0),B374*(C374+N(D374))*(1+N(E374)/100)/F374&gt;0,TRUE)),"Card requirement below numeric range; rescale",IF(B374*(C374+N(D374))*(1+N(E374)/100)/F374&gt;9007199254740991,"Card count too large; rescale units","Ready"))),"Check inputs / numeric range")))</f>
        <v/>
      </c>
      <c r="H374" s="8">
        <f>IF(G374&lt;&gt;"Ready","",IFERROR(C374+N(D374),""))</f>
        <v/>
      </c>
      <c r="I374" s="8">
        <f>IF(G374&lt;&gt;"Ready","",IFERROR(B374*H374,""))</f>
        <v/>
      </c>
      <c r="J374" s="8">
        <f>IF(G374&lt;&gt;"Ready","",IFERROR(I374*(N(E374)/100),""))</f>
        <v/>
      </c>
      <c r="K374" s="8">
        <f>IF(G374&lt;&gt;"Ready","",IFERROR(I374*(1+N(E374)/100)/F374,""))</f>
        <v/>
      </c>
      <c r="L374" s="8">
        <f>IF(G374&lt;&gt;"Ready","",IFERROR(IF(ABS(K374-ROUND(K374,0))&lt;=MIN(8.881784197001252E-16*K374,1E-9),ROUND(K374,0),ROUNDUP(K374,0)),""))</f>
        <v/>
      </c>
      <c r="M374" s="8">
        <f>IF(G374&lt;&gt;"Ready","",IFERROR(L374*F374,""))</f>
        <v/>
      </c>
      <c r="N374" s="8">
        <f>IF(G374&lt;&gt;"Ready","",IFERROR(M374,""))</f>
        <v/>
      </c>
      <c r="O374" s="8">
        <f>IF(G374&lt;&gt;"Ready","",IFERROR(M374/2,""))</f>
        <v/>
      </c>
    </row>
    <row r="375">
      <c r="A375" s="6" t="n"/>
      <c r="B375" s="7" t="n"/>
      <c r="C375" s="7" t="n"/>
      <c r="D375" s="7" t="n"/>
      <c r="E375" s="7" t="n"/>
      <c r="F375" s="7" t="n"/>
      <c r="G375" s="8">
        <f>IF(COUNTA(A375:F375)=0,"",IF(TRIM(A375&amp;"")="","Item required",IFERROR(IF(NOT(AND(COUNT(B375:C375,F375)=3,MIN(B375:C375)&gt;=0,F375&gt;0,COUNT(D375:E375)=COUNTA(D375:E375),MIN(D375:E375)&gt;=0)),"Use nonnegative numbers; container must be positive",IF(NOT(IF(AND(B375&gt;0,C375+N(D375)&gt;0),B375*(C375+N(D375))*(1+N(E375)/100)/F375&gt;0,TRUE)),"Card requirement below numeric range; rescale",IF(B375*(C375+N(D375))*(1+N(E375)/100)/F375&gt;9007199254740991,"Card count too large; rescale units","Ready"))),"Check inputs / numeric range")))</f>
        <v/>
      </c>
      <c r="H375" s="8">
        <f>IF(G375&lt;&gt;"Ready","",IFERROR(C375+N(D375),""))</f>
        <v/>
      </c>
      <c r="I375" s="8">
        <f>IF(G375&lt;&gt;"Ready","",IFERROR(B375*H375,""))</f>
        <v/>
      </c>
      <c r="J375" s="8">
        <f>IF(G375&lt;&gt;"Ready","",IFERROR(I375*(N(E375)/100),""))</f>
        <v/>
      </c>
      <c r="K375" s="8">
        <f>IF(G375&lt;&gt;"Ready","",IFERROR(I375*(1+N(E375)/100)/F375,""))</f>
        <v/>
      </c>
      <c r="L375" s="8">
        <f>IF(G375&lt;&gt;"Ready","",IFERROR(IF(ABS(K375-ROUND(K375,0))&lt;=MIN(8.881784197001252E-16*K375,1E-9),ROUND(K375,0),ROUNDUP(K375,0)),""))</f>
        <v/>
      </c>
      <c r="M375" s="8">
        <f>IF(G375&lt;&gt;"Ready","",IFERROR(L375*F375,""))</f>
        <v/>
      </c>
      <c r="N375" s="8">
        <f>IF(G375&lt;&gt;"Ready","",IFERROR(M375,""))</f>
        <v/>
      </c>
      <c r="O375" s="8">
        <f>IF(G375&lt;&gt;"Ready","",IFERROR(M375/2,""))</f>
        <v/>
      </c>
    </row>
    <row r="376">
      <c r="A376" s="6" t="n"/>
      <c r="B376" s="7" t="n"/>
      <c r="C376" s="7" t="n"/>
      <c r="D376" s="7" t="n"/>
      <c r="E376" s="7" t="n"/>
      <c r="F376" s="7" t="n"/>
      <c r="G376" s="8">
        <f>IF(COUNTA(A376:F376)=0,"",IF(TRIM(A376&amp;"")="","Item required",IFERROR(IF(NOT(AND(COUNT(B376:C376,F376)=3,MIN(B376:C376)&gt;=0,F376&gt;0,COUNT(D376:E376)=COUNTA(D376:E376),MIN(D376:E376)&gt;=0)),"Use nonnegative numbers; container must be positive",IF(NOT(IF(AND(B376&gt;0,C376+N(D376)&gt;0),B376*(C376+N(D376))*(1+N(E376)/100)/F376&gt;0,TRUE)),"Card requirement below numeric range; rescale",IF(B376*(C376+N(D376))*(1+N(E376)/100)/F376&gt;9007199254740991,"Card count too large; rescale units","Ready"))),"Check inputs / numeric range")))</f>
        <v/>
      </c>
      <c r="H376" s="8">
        <f>IF(G376&lt;&gt;"Ready","",IFERROR(C376+N(D376),""))</f>
        <v/>
      </c>
      <c r="I376" s="8">
        <f>IF(G376&lt;&gt;"Ready","",IFERROR(B376*H376,""))</f>
        <v/>
      </c>
      <c r="J376" s="8">
        <f>IF(G376&lt;&gt;"Ready","",IFERROR(I376*(N(E376)/100),""))</f>
        <v/>
      </c>
      <c r="K376" s="8">
        <f>IF(G376&lt;&gt;"Ready","",IFERROR(I376*(1+N(E376)/100)/F376,""))</f>
        <v/>
      </c>
      <c r="L376" s="8">
        <f>IF(G376&lt;&gt;"Ready","",IFERROR(IF(ABS(K376-ROUND(K376,0))&lt;=MIN(8.881784197001252E-16*K376,1E-9),ROUND(K376,0),ROUNDUP(K376,0)),""))</f>
        <v/>
      </c>
      <c r="M376" s="8">
        <f>IF(G376&lt;&gt;"Ready","",IFERROR(L376*F376,""))</f>
        <v/>
      </c>
      <c r="N376" s="8">
        <f>IF(G376&lt;&gt;"Ready","",IFERROR(M376,""))</f>
        <v/>
      </c>
      <c r="O376" s="8">
        <f>IF(G376&lt;&gt;"Ready","",IFERROR(M376/2,""))</f>
        <v/>
      </c>
    </row>
    <row r="377">
      <c r="A377" s="6" t="n"/>
      <c r="B377" s="7" t="n"/>
      <c r="C377" s="7" t="n"/>
      <c r="D377" s="7" t="n"/>
      <c r="E377" s="7" t="n"/>
      <c r="F377" s="7" t="n"/>
      <c r="G377" s="8">
        <f>IF(COUNTA(A377:F377)=0,"",IF(TRIM(A377&amp;"")="","Item required",IFERROR(IF(NOT(AND(COUNT(B377:C377,F377)=3,MIN(B377:C377)&gt;=0,F377&gt;0,COUNT(D377:E377)=COUNTA(D377:E377),MIN(D377:E377)&gt;=0)),"Use nonnegative numbers; container must be positive",IF(NOT(IF(AND(B377&gt;0,C377+N(D377)&gt;0),B377*(C377+N(D377))*(1+N(E377)/100)/F377&gt;0,TRUE)),"Card requirement below numeric range; rescale",IF(B377*(C377+N(D377))*(1+N(E377)/100)/F377&gt;9007199254740991,"Card count too large; rescale units","Ready"))),"Check inputs / numeric range")))</f>
        <v/>
      </c>
      <c r="H377" s="8">
        <f>IF(G377&lt;&gt;"Ready","",IFERROR(C377+N(D377),""))</f>
        <v/>
      </c>
      <c r="I377" s="8">
        <f>IF(G377&lt;&gt;"Ready","",IFERROR(B377*H377,""))</f>
        <v/>
      </c>
      <c r="J377" s="8">
        <f>IF(G377&lt;&gt;"Ready","",IFERROR(I377*(N(E377)/100),""))</f>
        <v/>
      </c>
      <c r="K377" s="8">
        <f>IF(G377&lt;&gt;"Ready","",IFERROR(I377*(1+N(E377)/100)/F377,""))</f>
        <v/>
      </c>
      <c r="L377" s="8">
        <f>IF(G377&lt;&gt;"Ready","",IFERROR(IF(ABS(K377-ROUND(K377,0))&lt;=MIN(8.881784197001252E-16*K377,1E-9),ROUND(K377,0),ROUNDUP(K377,0)),""))</f>
        <v/>
      </c>
      <c r="M377" s="8">
        <f>IF(G377&lt;&gt;"Ready","",IFERROR(L377*F377,""))</f>
        <v/>
      </c>
      <c r="N377" s="8">
        <f>IF(G377&lt;&gt;"Ready","",IFERROR(M377,""))</f>
        <v/>
      </c>
      <c r="O377" s="8">
        <f>IF(G377&lt;&gt;"Ready","",IFERROR(M377/2,""))</f>
        <v/>
      </c>
    </row>
    <row r="378">
      <c r="A378" s="6" t="n"/>
      <c r="B378" s="7" t="n"/>
      <c r="C378" s="7" t="n"/>
      <c r="D378" s="7" t="n"/>
      <c r="E378" s="7" t="n"/>
      <c r="F378" s="7" t="n"/>
      <c r="G378" s="8">
        <f>IF(COUNTA(A378:F378)=0,"",IF(TRIM(A378&amp;"")="","Item required",IFERROR(IF(NOT(AND(COUNT(B378:C378,F378)=3,MIN(B378:C378)&gt;=0,F378&gt;0,COUNT(D378:E378)=COUNTA(D378:E378),MIN(D378:E378)&gt;=0)),"Use nonnegative numbers; container must be positive",IF(NOT(IF(AND(B378&gt;0,C378+N(D378)&gt;0),B378*(C378+N(D378))*(1+N(E378)/100)/F378&gt;0,TRUE)),"Card requirement below numeric range; rescale",IF(B378*(C378+N(D378))*(1+N(E378)/100)/F378&gt;9007199254740991,"Card count too large; rescale units","Ready"))),"Check inputs / numeric range")))</f>
        <v/>
      </c>
      <c r="H378" s="8">
        <f>IF(G378&lt;&gt;"Ready","",IFERROR(C378+N(D378),""))</f>
        <v/>
      </c>
      <c r="I378" s="8">
        <f>IF(G378&lt;&gt;"Ready","",IFERROR(B378*H378,""))</f>
        <v/>
      </c>
      <c r="J378" s="8">
        <f>IF(G378&lt;&gt;"Ready","",IFERROR(I378*(N(E378)/100),""))</f>
        <v/>
      </c>
      <c r="K378" s="8">
        <f>IF(G378&lt;&gt;"Ready","",IFERROR(I378*(1+N(E378)/100)/F378,""))</f>
        <v/>
      </c>
      <c r="L378" s="8">
        <f>IF(G378&lt;&gt;"Ready","",IFERROR(IF(ABS(K378-ROUND(K378,0))&lt;=MIN(8.881784197001252E-16*K378,1E-9),ROUND(K378,0),ROUNDUP(K378,0)),""))</f>
        <v/>
      </c>
      <c r="M378" s="8">
        <f>IF(G378&lt;&gt;"Ready","",IFERROR(L378*F378,""))</f>
        <v/>
      </c>
      <c r="N378" s="8">
        <f>IF(G378&lt;&gt;"Ready","",IFERROR(M378,""))</f>
        <v/>
      </c>
      <c r="O378" s="8">
        <f>IF(G378&lt;&gt;"Ready","",IFERROR(M378/2,""))</f>
        <v/>
      </c>
    </row>
    <row r="379">
      <c r="A379" s="6" t="n"/>
      <c r="B379" s="7" t="n"/>
      <c r="C379" s="7" t="n"/>
      <c r="D379" s="7" t="n"/>
      <c r="E379" s="7" t="n"/>
      <c r="F379" s="7" t="n"/>
      <c r="G379" s="8">
        <f>IF(COUNTA(A379:F379)=0,"",IF(TRIM(A379&amp;"")="","Item required",IFERROR(IF(NOT(AND(COUNT(B379:C379,F379)=3,MIN(B379:C379)&gt;=0,F379&gt;0,COUNT(D379:E379)=COUNTA(D379:E379),MIN(D379:E379)&gt;=0)),"Use nonnegative numbers; container must be positive",IF(NOT(IF(AND(B379&gt;0,C379+N(D379)&gt;0),B379*(C379+N(D379))*(1+N(E379)/100)/F379&gt;0,TRUE)),"Card requirement below numeric range; rescale",IF(B379*(C379+N(D379))*(1+N(E379)/100)/F379&gt;9007199254740991,"Card count too large; rescale units","Ready"))),"Check inputs / numeric range")))</f>
        <v/>
      </c>
      <c r="H379" s="8">
        <f>IF(G379&lt;&gt;"Ready","",IFERROR(C379+N(D379),""))</f>
        <v/>
      </c>
      <c r="I379" s="8">
        <f>IF(G379&lt;&gt;"Ready","",IFERROR(B379*H379,""))</f>
        <v/>
      </c>
      <c r="J379" s="8">
        <f>IF(G379&lt;&gt;"Ready","",IFERROR(I379*(N(E379)/100),""))</f>
        <v/>
      </c>
      <c r="K379" s="8">
        <f>IF(G379&lt;&gt;"Ready","",IFERROR(I379*(1+N(E379)/100)/F379,""))</f>
        <v/>
      </c>
      <c r="L379" s="8">
        <f>IF(G379&lt;&gt;"Ready","",IFERROR(IF(ABS(K379-ROUND(K379,0))&lt;=MIN(8.881784197001252E-16*K379,1E-9),ROUND(K379,0),ROUNDUP(K379,0)),""))</f>
        <v/>
      </c>
      <c r="M379" s="8">
        <f>IF(G379&lt;&gt;"Ready","",IFERROR(L379*F379,""))</f>
        <v/>
      </c>
      <c r="N379" s="8">
        <f>IF(G379&lt;&gt;"Ready","",IFERROR(M379,""))</f>
        <v/>
      </c>
      <c r="O379" s="8">
        <f>IF(G379&lt;&gt;"Ready","",IFERROR(M379/2,""))</f>
        <v/>
      </c>
    </row>
    <row r="380">
      <c r="A380" s="6" t="n"/>
      <c r="B380" s="7" t="n"/>
      <c r="C380" s="7" t="n"/>
      <c r="D380" s="7" t="n"/>
      <c r="E380" s="7" t="n"/>
      <c r="F380" s="7" t="n"/>
      <c r="G380" s="8">
        <f>IF(COUNTA(A380:F380)=0,"",IF(TRIM(A380&amp;"")="","Item required",IFERROR(IF(NOT(AND(COUNT(B380:C380,F380)=3,MIN(B380:C380)&gt;=0,F380&gt;0,COUNT(D380:E380)=COUNTA(D380:E380),MIN(D380:E380)&gt;=0)),"Use nonnegative numbers; container must be positive",IF(NOT(IF(AND(B380&gt;0,C380+N(D380)&gt;0),B380*(C380+N(D380))*(1+N(E380)/100)/F380&gt;0,TRUE)),"Card requirement below numeric range; rescale",IF(B380*(C380+N(D380))*(1+N(E380)/100)/F380&gt;9007199254740991,"Card count too large; rescale units","Ready"))),"Check inputs / numeric range")))</f>
        <v/>
      </c>
      <c r="H380" s="8">
        <f>IF(G380&lt;&gt;"Ready","",IFERROR(C380+N(D380),""))</f>
        <v/>
      </c>
      <c r="I380" s="8">
        <f>IF(G380&lt;&gt;"Ready","",IFERROR(B380*H380,""))</f>
        <v/>
      </c>
      <c r="J380" s="8">
        <f>IF(G380&lt;&gt;"Ready","",IFERROR(I380*(N(E380)/100),""))</f>
        <v/>
      </c>
      <c r="K380" s="8">
        <f>IF(G380&lt;&gt;"Ready","",IFERROR(I380*(1+N(E380)/100)/F380,""))</f>
        <v/>
      </c>
      <c r="L380" s="8">
        <f>IF(G380&lt;&gt;"Ready","",IFERROR(IF(ABS(K380-ROUND(K380,0))&lt;=MIN(8.881784197001252E-16*K380,1E-9),ROUND(K380,0),ROUNDUP(K380,0)),""))</f>
        <v/>
      </c>
      <c r="M380" s="8">
        <f>IF(G380&lt;&gt;"Ready","",IFERROR(L380*F380,""))</f>
        <v/>
      </c>
      <c r="N380" s="8">
        <f>IF(G380&lt;&gt;"Ready","",IFERROR(M380,""))</f>
        <v/>
      </c>
      <c r="O380" s="8">
        <f>IF(G380&lt;&gt;"Ready","",IFERROR(M380/2,""))</f>
        <v/>
      </c>
    </row>
    <row r="381">
      <c r="A381" s="6" t="n"/>
      <c r="B381" s="7" t="n"/>
      <c r="C381" s="7" t="n"/>
      <c r="D381" s="7" t="n"/>
      <c r="E381" s="7" t="n"/>
      <c r="F381" s="7" t="n"/>
      <c r="G381" s="8">
        <f>IF(COUNTA(A381:F381)=0,"",IF(TRIM(A381&amp;"")="","Item required",IFERROR(IF(NOT(AND(COUNT(B381:C381,F381)=3,MIN(B381:C381)&gt;=0,F381&gt;0,COUNT(D381:E381)=COUNTA(D381:E381),MIN(D381:E381)&gt;=0)),"Use nonnegative numbers; container must be positive",IF(NOT(IF(AND(B381&gt;0,C381+N(D381)&gt;0),B381*(C381+N(D381))*(1+N(E381)/100)/F381&gt;0,TRUE)),"Card requirement below numeric range; rescale",IF(B381*(C381+N(D381))*(1+N(E381)/100)/F381&gt;9007199254740991,"Card count too large; rescale units","Ready"))),"Check inputs / numeric range")))</f>
        <v/>
      </c>
      <c r="H381" s="8">
        <f>IF(G381&lt;&gt;"Ready","",IFERROR(C381+N(D381),""))</f>
        <v/>
      </c>
      <c r="I381" s="8">
        <f>IF(G381&lt;&gt;"Ready","",IFERROR(B381*H381,""))</f>
        <v/>
      </c>
      <c r="J381" s="8">
        <f>IF(G381&lt;&gt;"Ready","",IFERROR(I381*(N(E381)/100),""))</f>
        <v/>
      </c>
      <c r="K381" s="8">
        <f>IF(G381&lt;&gt;"Ready","",IFERROR(I381*(1+N(E381)/100)/F381,""))</f>
        <v/>
      </c>
      <c r="L381" s="8">
        <f>IF(G381&lt;&gt;"Ready","",IFERROR(IF(ABS(K381-ROUND(K381,0))&lt;=MIN(8.881784197001252E-16*K381,1E-9),ROUND(K381,0),ROUNDUP(K381,0)),""))</f>
        <v/>
      </c>
      <c r="M381" s="8">
        <f>IF(G381&lt;&gt;"Ready","",IFERROR(L381*F381,""))</f>
        <v/>
      </c>
      <c r="N381" s="8">
        <f>IF(G381&lt;&gt;"Ready","",IFERROR(M381,""))</f>
        <v/>
      </c>
      <c r="O381" s="8">
        <f>IF(G381&lt;&gt;"Ready","",IFERROR(M381/2,""))</f>
        <v/>
      </c>
    </row>
    <row r="382">
      <c r="A382" s="6" t="n"/>
      <c r="B382" s="7" t="n"/>
      <c r="C382" s="7" t="n"/>
      <c r="D382" s="7" t="n"/>
      <c r="E382" s="7" t="n"/>
      <c r="F382" s="7" t="n"/>
      <c r="G382" s="8">
        <f>IF(COUNTA(A382:F382)=0,"",IF(TRIM(A382&amp;"")="","Item required",IFERROR(IF(NOT(AND(COUNT(B382:C382,F382)=3,MIN(B382:C382)&gt;=0,F382&gt;0,COUNT(D382:E382)=COUNTA(D382:E382),MIN(D382:E382)&gt;=0)),"Use nonnegative numbers; container must be positive",IF(NOT(IF(AND(B382&gt;0,C382+N(D382)&gt;0),B382*(C382+N(D382))*(1+N(E382)/100)/F382&gt;0,TRUE)),"Card requirement below numeric range; rescale",IF(B382*(C382+N(D382))*(1+N(E382)/100)/F382&gt;9007199254740991,"Card count too large; rescale units","Ready"))),"Check inputs / numeric range")))</f>
        <v/>
      </c>
      <c r="H382" s="8">
        <f>IF(G382&lt;&gt;"Ready","",IFERROR(C382+N(D382),""))</f>
        <v/>
      </c>
      <c r="I382" s="8">
        <f>IF(G382&lt;&gt;"Ready","",IFERROR(B382*H382,""))</f>
        <v/>
      </c>
      <c r="J382" s="8">
        <f>IF(G382&lt;&gt;"Ready","",IFERROR(I382*(N(E382)/100),""))</f>
        <v/>
      </c>
      <c r="K382" s="8">
        <f>IF(G382&lt;&gt;"Ready","",IFERROR(I382*(1+N(E382)/100)/F382,""))</f>
        <v/>
      </c>
      <c r="L382" s="8">
        <f>IF(G382&lt;&gt;"Ready","",IFERROR(IF(ABS(K382-ROUND(K382,0))&lt;=MIN(8.881784197001252E-16*K382,1E-9),ROUND(K382,0),ROUNDUP(K382,0)),""))</f>
        <v/>
      </c>
      <c r="M382" s="8">
        <f>IF(G382&lt;&gt;"Ready","",IFERROR(L382*F382,""))</f>
        <v/>
      </c>
      <c r="N382" s="8">
        <f>IF(G382&lt;&gt;"Ready","",IFERROR(M382,""))</f>
        <v/>
      </c>
      <c r="O382" s="8">
        <f>IF(G382&lt;&gt;"Ready","",IFERROR(M382/2,""))</f>
        <v/>
      </c>
    </row>
    <row r="383">
      <c r="A383" s="6" t="n"/>
      <c r="B383" s="7" t="n"/>
      <c r="C383" s="7" t="n"/>
      <c r="D383" s="7" t="n"/>
      <c r="E383" s="7" t="n"/>
      <c r="F383" s="7" t="n"/>
      <c r="G383" s="8">
        <f>IF(COUNTA(A383:F383)=0,"",IF(TRIM(A383&amp;"")="","Item required",IFERROR(IF(NOT(AND(COUNT(B383:C383,F383)=3,MIN(B383:C383)&gt;=0,F383&gt;0,COUNT(D383:E383)=COUNTA(D383:E383),MIN(D383:E383)&gt;=0)),"Use nonnegative numbers; container must be positive",IF(NOT(IF(AND(B383&gt;0,C383+N(D383)&gt;0),B383*(C383+N(D383))*(1+N(E383)/100)/F383&gt;0,TRUE)),"Card requirement below numeric range; rescale",IF(B383*(C383+N(D383))*(1+N(E383)/100)/F383&gt;9007199254740991,"Card count too large; rescale units","Ready"))),"Check inputs / numeric range")))</f>
        <v/>
      </c>
      <c r="H383" s="8">
        <f>IF(G383&lt;&gt;"Ready","",IFERROR(C383+N(D383),""))</f>
        <v/>
      </c>
      <c r="I383" s="8">
        <f>IF(G383&lt;&gt;"Ready","",IFERROR(B383*H383,""))</f>
        <v/>
      </c>
      <c r="J383" s="8">
        <f>IF(G383&lt;&gt;"Ready","",IFERROR(I383*(N(E383)/100),""))</f>
        <v/>
      </c>
      <c r="K383" s="8">
        <f>IF(G383&lt;&gt;"Ready","",IFERROR(I383*(1+N(E383)/100)/F383,""))</f>
        <v/>
      </c>
      <c r="L383" s="8">
        <f>IF(G383&lt;&gt;"Ready","",IFERROR(IF(ABS(K383-ROUND(K383,0))&lt;=MIN(8.881784197001252E-16*K383,1E-9),ROUND(K383,0),ROUNDUP(K383,0)),""))</f>
        <v/>
      </c>
      <c r="M383" s="8">
        <f>IF(G383&lt;&gt;"Ready","",IFERROR(L383*F383,""))</f>
        <v/>
      </c>
      <c r="N383" s="8">
        <f>IF(G383&lt;&gt;"Ready","",IFERROR(M383,""))</f>
        <v/>
      </c>
      <c r="O383" s="8">
        <f>IF(G383&lt;&gt;"Ready","",IFERROR(M383/2,""))</f>
        <v/>
      </c>
    </row>
    <row r="384">
      <c r="A384" s="6" t="n"/>
      <c r="B384" s="7" t="n"/>
      <c r="C384" s="7" t="n"/>
      <c r="D384" s="7" t="n"/>
      <c r="E384" s="7" t="n"/>
      <c r="F384" s="7" t="n"/>
      <c r="G384" s="8">
        <f>IF(COUNTA(A384:F384)=0,"",IF(TRIM(A384&amp;"")="","Item required",IFERROR(IF(NOT(AND(COUNT(B384:C384,F384)=3,MIN(B384:C384)&gt;=0,F384&gt;0,COUNT(D384:E384)=COUNTA(D384:E384),MIN(D384:E384)&gt;=0)),"Use nonnegative numbers; container must be positive",IF(NOT(IF(AND(B384&gt;0,C384+N(D384)&gt;0),B384*(C384+N(D384))*(1+N(E384)/100)/F384&gt;0,TRUE)),"Card requirement below numeric range; rescale",IF(B384*(C384+N(D384))*(1+N(E384)/100)/F384&gt;9007199254740991,"Card count too large; rescale units","Ready"))),"Check inputs / numeric range")))</f>
        <v/>
      </c>
      <c r="H384" s="8">
        <f>IF(G384&lt;&gt;"Ready","",IFERROR(C384+N(D384),""))</f>
        <v/>
      </c>
      <c r="I384" s="8">
        <f>IF(G384&lt;&gt;"Ready","",IFERROR(B384*H384,""))</f>
        <v/>
      </c>
      <c r="J384" s="8">
        <f>IF(G384&lt;&gt;"Ready","",IFERROR(I384*(N(E384)/100),""))</f>
        <v/>
      </c>
      <c r="K384" s="8">
        <f>IF(G384&lt;&gt;"Ready","",IFERROR(I384*(1+N(E384)/100)/F384,""))</f>
        <v/>
      </c>
      <c r="L384" s="8">
        <f>IF(G384&lt;&gt;"Ready","",IFERROR(IF(ABS(K384-ROUND(K384,0))&lt;=MIN(8.881784197001252E-16*K384,1E-9),ROUND(K384,0),ROUNDUP(K384,0)),""))</f>
        <v/>
      </c>
      <c r="M384" s="8">
        <f>IF(G384&lt;&gt;"Ready","",IFERROR(L384*F384,""))</f>
        <v/>
      </c>
      <c r="N384" s="8">
        <f>IF(G384&lt;&gt;"Ready","",IFERROR(M384,""))</f>
        <v/>
      </c>
      <c r="O384" s="8">
        <f>IF(G384&lt;&gt;"Ready","",IFERROR(M384/2,""))</f>
        <v/>
      </c>
    </row>
    <row r="385">
      <c r="A385" s="6" t="n"/>
      <c r="B385" s="7" t="n"/>
      <c r="C385" s="7" t="n"/>
      <c r="D385" s="7" t="n"/>
      <c r="E385" s="7" t="n"/>
      <c r="F385" s="7" t="n"/>
      <c r="G385" s="8">
        <f>IF(COUNTA(A385:F385)=0,"",IF(TRIM(A385&amp;"")="","Item required",IFERROR(IF(NOT(AND(COUNT(B385:C385,F385)=3,MIN(B385:C385)&gt;=0,F385&gt;0,COUNT(D385:E385)=COUNTA(D385:E385),MIN(D385:E385)&gt;=0)),"Use nonnegative numbers; container must be positive",IF(NOT(IF(AND(B385&gt;0,C385+N(D385)&gt;0),B385*(C385+N(D385))*(1+N(E385)/100)/F385&gt;0,TRUE)),"Card requirement below numeric range; rescale",IF(B385*(C385+N(D385))*(1+N(E385)/100)/F385&gt;9007199254740991,"Card count too large; rescale units","Ready"))),"Check inputs / numeric range")))</f>
        <v/>
      </c>
      <c r="H385" s="8">
        <f>IF(G385&lt;&gt;"Ready","",IFERROR(C385+N(D385),""))</f>
        <v/>
      </c>
      <c r="I385" s="8">
        <f>IF(G385&lt;&gt;"Ready","",IFERROR(B385*H385,""))</f>
        <v/>
      </c>
      <c r="J385" s="8">
        <f>IF(G385&lt;&gt;"Ready","",IFERROR(I385*(N(E385)/100),""))</f>
        <v/>
      </c>
      <c r="K385" s="8">
        <f>IF(G385&lt;&gt;"Ready","",IFERROR(I385*(1+N(E385)/100)/F385,""))</f>
        <v/>
      </c>
      <c r="L385" s="8">
        <f>IF(G385&lt;&gt;"Ready","",IFERROR(IF(ABS(K385-ROUND(K385,0))&lt;=MIN(8.881784197001252E-16*K385,1E-9),ROUND(K385,0),ROUNDUP(K385,0)),""))</f>
        <v/>
      </c>
      <c r="M385" s="8">
        <f>IF(G385&lt;&gt;"Ready","",IFERROR(L385*F385,""))</f>
        <v/>
      </c>
      <c r="N385" s="8">
        <f>IF(G385&lt;&gt;"Ready","",IFERROR(M385,""))</f>
        <v/>
      </c>
      <c r="O385" s="8">
        <f>IF(G385&lt;&gt;"Ready","",IFERROR(M385/2,""))</f>
        <v/>
      </c>
    </row>
    <row r="386">
      <c r="A386" s="6" t="n"/>
      <c r="B386" s="7" t="n"/>
      <c r="C386" s="7" t="n"/>
      <c r="D386" s="7" t="n"/>
      <c r="E386" s="7" t="n"/>
      <c r="F386" s="7" t="n"/>
      <c r="G386" s="8">
        <f>IF(COUNTA(A386:F386)=0,"",IF(TRIM(A386&amp;"")="","Item required",IFERROR(IF(NOT(AND(COUNT(B386:C386,F386)=3,MIN(B386:C386)&gt;=0,F386&gt;0,COUNT(D386:E386)=COUNTA(D386:E386),MIN(D386:E386)&gt;=0)),"Use nonnegative numbers; container must be positive",IF(NOT(IF(AND(B386&gt;0,C386+N(D386)&gt;0),B386*(C386+N(D386))*(1+N(E386)/100)/F386&gt;0,TRUE)),"Card requirement below numeric range; rescale",IF(B386*(C386+N(D386))*(1+N(E386)/100)/F386&gt;9007199254740991,"Card count too large; rescale units","Ready"))),"Check inputs / numeric range")))</f>
        <v/>
      </c>
      <c r="H386" s="8">
        <f>IF(G386&lt;&gt;"Ready","",IFERROR(C386+N(D386),""))</f>
        <v/>
      </c>
      <c r="I386" s="8">
        <f>IF(G386&lt;&gt;"Ready","",IFERROR(B386*H386,""))</f>
        <v/>
      </c>
      <c r="J386" s="8">
        <f>IF(G386&lt;&gt;"Ready","",IFERROR(I386*(N(E386)/100),""))</f>
        <v/>
      </c>
      <c r="K386" s="8">
        <f>IF(G386&lt;&gt;"Ready","",IFERROR(I386*(1+N(E386)/100)/F386,""))</f>
        <v/>
      </c>
      <c r="L386" s="8">
        <f>IF(G386&lt;&gt;"Ready","",IFERROR(IF(ABS(K386-ROUND(K386,0))&lt;=MIN(8.881784197001252E-16*K386,1E-9),ROUND(K386,0),ROUNDUP(K386,0)),""))</f>
        <v/>
      </c>
      <c r="M386" s="8">
        <f>IF(G386&lt;&gt;"Ready","",IFERROR(L386*F386,""))</f>
        <v/>
      </c>
      <c r="N386" s="8">
        <f>IF(G386&lt;&gt;"Ready","",IFERROR(M386,""))</f>
        <v/>
      </c>
      <c r="O386" s="8">
        <f>IF(G386&lt;&gt;"Ready","",IFERROR(M386/2,""))</f>
        <v/>
      </c>
    </row>
    <row r="387">
      <c r="A387" s="6" t="n"/>
      <c r="B387" s="7" t="n"/>
      <c r="C387" s="7" t="n"/>
      <c r="D387" s="7" t="n"/>
      <c r="E387" s="7" t="n"/>
      <c r="F387" s="7" t="n"/>
      <c r="G387" s="8">
        <f>IF(COUNTA(A387:F387)=0,"",IF(TRIM(A387&amp;"")="","Item required",IFERROR(IF(NOT(AND(COUNT(B387:C387,F387)=3,MIN(B387:C387)&gt;=0,F387&gt;0,COUNT(D387:E387)=COUNTA(D387:E387),MIN(D387:E387)&gt;=0)),"Use nonnegative numbers; container must be positive",IF(NOT(IF(AND(B387&gt;0,C387+N(D387)&gt;0),B387*(C387+N(D387))*(1+N(E387)/100)/F387&gt;0,TRUE)),"Card requirement below numeric range; rescale",IF(B387*(C387+N(D387))*(1+N(E387)/100)/F387&gt;9007199254740991,"Card count too large; rescale units","Ready"))),"Check inputs / numeric range")))</f>
        <v/>
      </c>
      <c r="H387" s="8">
        <f>IF(G387&lt;&gt;"Ready","",IFERROR(C387+N(D387),""))</f>
        <v/>
      </c>
      <c r="I387" s="8">
        <f>IF(G387&lt;&gt;"Ready","",IFERROR(B387*H387,""))</f>
        <v/>
      </c>
      <c r="J387" s="8">
        <f>IF(G387&lt;&gt;"Ready","",IFERROR(I387*(N(E387)/100),""))</f>
        <v/>
      </c>
      <c r="K387" s="8">
        <f>IF(G387&lt;&gt;"Ready","",IFERROR(I387*(1+N(E387)/100)/F387,""))</f>
        <v/>
      </c>
      <c r="L387" s="8">
        <f>IF(G387&lt;&gt;"Ready","",IFERROR(IF(ABS(K387-ROUND(K387,0))&lt;=MIN(8.881784197001252E-16*K387,1E-9),ROUND(K387,0),ROUNDUP(K387,0)),""))</f>
        <v/>
      </c>
      <c r="M387" s="8">
        <f>IF(G387&lt;&gt;"Ready","",IFERROR(L387*F387,""))</f>
        <v/>
      </c>
      <c r="N387" s="8">
        <f>IF(G387&lt;&gt;"Ready","",IFERROR(M387,""))</f>
        <v/>
      </c>
      <c r="O387" s="8">
        <f>IF(G387&lt;&gt;"Ready","",IFERROR(M387/2,""))</f>
        <v/>
      </c>
    </row>
    <row r="388">
      <c r="A388" s="6" t="n"/>
      <c r="B388" s="7" t="n"/>
      <c r="C388" s="7" t="n"/>
      <c r="D388" s="7" t="n"/>
      <c r="E388" s="7" t="n"/>
      <c r="F388" s="7" t="n"/>
      <c r="G388" s="8">
        <f>IF(COUNTA(A388:F388)=0,"",IF(TRIM(A388&amp;"")="","Item required",IFERROR(IF(NOT(AND(COUNT(B388:C388,F388)=3,MIN(B388:C388)&gt;=0,F388&gt;0,COUNT(D388:E388)=COUNTA(D388:E388),MIN(D388:E388)&gt;=0)),"Use nonnegative numbers; container must be positive",IF(NOT(IF(AND(B388&gt;0,C388+N(D388)&gt;0),B388*(C388+N(D388))*(1+N(E388)/100)/F388&gt;0,TRUE)),"Card requirement below numeric range; rescale",IF(B388*(C388+N(D388))*(1+N(E388)/100)/F388&gt;9007199254740991,"Card count too large; rescale units","Ready"))),"Check inputs / numeric range")))</f>
        <v/>
      </c>
      <c r="H388" s="8">
        <f>IF(G388&lt;&gt;"Ready","",IFERROR(C388+N(D388),""))</f>
        <v/>
      </c>
      <c r="I388" s="8">
        <f>IF(G388&lt;&gt;"Ready","",IFERROR(B388*H388,""))</f>
        <v/>
      </c>
      <c r="J388" s="8">
        <f>IF(G388&lt;&gt;"Ready","",IFERROR(I388*(N(E388)/100),""))</f>
        <v/>
      </c>
      <c r="K388" s="8">
        <f>IF(G388&lt;&gt;"Ready","",IFERROR(I388*(1+N(E388)/100)/F388,""))</f>
        <v/>
      </c>
      <c r="L388" s="8">
        <f>IF(G388&lt;&gt;"Ready","",IFERROR(IF(ABS(K388-ROUND(K388,0))&lt;=MIN(8.881784197001252E-16*K388,1E-9),ROUND(K388,0),ROUNDUP(K388,0)),""))</f>
        <v/>
      </c>
      <c r="M388" s="8">
        <f>IF(G388&lt;&gt;"Ready","",IFERROR(L388*F388,""))</f>
        <v/>
      </c>
      <c r="N388" s="8">
        <f>IF(G388&lt;&gt;"Ready","",IFERROR(M388,""))</f>
        <v/>
      </c>
      <c r="O388" s="8">
        <f>IF(G388&lt;&gt;"Ready","",IFERROR(M388/2,""))</f>
        <v/>
      </c>
    </row>
    <row r="389">
      <c r="A389" s="6" t="n"/>
      <c r="B389" s="7" t="n"/>
      <c r="C389" s="7" t="n"/>
      <c r="D389" s="7" t="n"/>
      <c r="E389" s="7" t="n"/>
      <c r="F389" s="7" t="n"/>
      <c r="G389" s="8">
        <f>IF(COUNTA(A389:F389)=0,"",IF(TRIM(A389&amp;"")="","Item required",IFERROR(IF(NOT(AND(COUNT(B389:C389,F389)=3,MIN(B389:C389)&gt;=0,F389&gt;0,COUNT(D389:E389)=COUNTA(D389:E389),MIN(D389:E389)&gt;=0)),"Use nonnegative numbers; container must be positive",IF(NOT(IF(AND(B389&gt;0,C389+N(D389)&gt;0),B389*(C389+N(D389))*(1+N(E389)/100)/F389&gt;0,TRUE)),"Card requirement below numeric range; rescale",IF(B389*(C389+N(D389))*(1+N(E389)/100)/F389&gt;9007199254740991,"Card count too large; rescale units","Ready"))),"Check inputs / numeric range")))</f>
        <v/>
      </c>
      <c r="H389" s="8">
        <f>IF(G389&lt;&gt;"Ready","",IFERROR(C389+N(D389),""))</f>
        <v/>
      </c>
      <c r="I389" s="8">
        <f>IF(G389&lt;&gt;"Ready","",IFERROR(B389*H389,""))</f>
        <v/>
      </c>
      <c r="J389" s="8">
        <f>IF(G389&lt;&gt;"Ready","",IFERROR(I389*(N(E389)/100),""))</f>
        <v/>
      </c>
      <c r="K389" s="8">
        <f>IF(G389&lt;&gt;"Ready","",IFERROR(I389*(1+N(E389)/100)/F389,""))</f>
        <v/>
      </c>
      <c r="L389" s="8">
        <f>IF(G389&lt;&gt;"Ready","",IFERROR(IF(ABS(K389-ROUND(K389,0))&lt;=MIN(8.881784197001252E-16*K389,1E-9),ROUND(K389,0),ROUNDUP(K389,0)),""))</f>
        <v/>
      </c>
      <c r="M389" s="8">
        <f>IF(G389&lt;&gt;"Ready","",IFERROR(L389*F389,""))</f>
        <v/>
      </c>
      <c r="N389" s="8">
        <f>IF(G389&lt;&gt;"Ready","",IFERROR(M389,""))</f>
        <v/>
      </c>
      <c r="O389" s="8">
        <f>IF(G389&lt;&gt;"Ready","",IFERROR(M389/2,""))</f>
        <v/>
      </c>
    </row>
    <row r="390">
      <c r="A390" s="6" t="n"/>
      <c r="B390" s="7" t="n"/>
      <c r="C390" s="7" t="n"/>
      <c r="D390" s="7" t="n"/>
      <c r="E390" s="7" t="n"/>
      <c r="F390" s="7" t="n"/>
      <c r="G390" s="8">
        <f>IF(COUNTA(A390:F390)=0,"",IF(TRIM(A390&amp;"")="","Item required",IFERROR(IF(NOT(AND(COUNT(B390:C390,F390)=3,MIN(B390:C390)&gt;=0,F390&gt;0,COUNT(D390:E390)=COUNTA(D390:E390),MIN(D390:E390)&gt;=0)),"Use nonnegative numbers; container must be positive",IF(NOT(IF(AND(B390&gt;0,C390+N(D390)&gt;0),B390*(C390+N(D390))*(1+N(E390)/100)/F390&gt;0,TRUE)),"Card requirement below numeric range; rescale",IF(B390*(C390+N(D390))*(1+N(E390)/100)/F390&gt;9007199254740991,"Card count too large; rescale units","Ready"))),"Check inputs / numeric range")))</f>
        <v/>
      </c>
      <c r="H390" s="8">
        <f>IF(G390&lt;&gt;"Ready","",IFERROR(C390+N(D390),""))</f>
        <v/>
      </c>
      <c r="I390" s="8">
        <f>IF(G390&lt;&gt;"Ready","",IFERROR(B390*H390,""))</f>
        <v/>
      </c>
      <c r="J390" s="8">
        <f>IF(G390&lt;&gt;"Ready","",IFERROR(I390*(N(E390)/100),""))</f>
        <v/>
      </c>
      <c r="K390" s="8">
        <f>IF(G390&lt;&gt;"Ready","",IFERROR(I390*(1+N(E390)/100)/F390,""))</f>
        <v/>
      </c>
      <c r="L390" s="8">
        <f>IF(G390&lt;&gt;"Ready","",IFERROR(IF(ABS(K390-ROUND(K390,0))&lt;=MIN(8.881784197001252E-16*K390,1E-9),ROUND(K390,0),ROUNDUP(K390,0)),""))</f>
        <v/>
      </c>
      <c r="M390" s="8">
        <f>IF(G390&lt;&gt;"Ready","",IFERROR(L390*F390,""))</f>
        <v/>
      </c>
      <c r="N390" s="8">
        <f>IF(G390&lt;&gt;"Ready","",IFERROR(M390,""))</f>
        <v/>
      </c>
      <c r="O390" s="8">
        <f>IF(G390&lt;&gt;"Ready","",IFERROR(M390/2,""))</f>
        <v/>
      </c>
    </row>
    <row r="391">
      <c r="A391" s="6" t="n"/>
      <c r="B391" s="7" t="n"/>
      <c r="C391" s="7" t="n"/>
      <c r="D391" s="7" t="n"/>
      <c r="E391" s="7" t="n"/>
      <c r="F391" s="7" t="n"/>
      <c r="G391" s="8">
        <f>IF(COUNTA(A391:F391)=0,"",IF(TRIM(A391&amp;"")="","Item required",IFERROR(IF(NOT(AND(COUNT(B391:C391,F391)=3,MIN(B391:C391)&gt;=0,F391&gt;0,COUNT(D391:E391)=COUNTA(D391:E391),MIN(D391:E391)&gt;=0)),"Use nonnegative numbers; container must be positive",IF(NOT(IF(AND(B391&gt;0,C391+N(D391)&gt;0),B391*(C391+N(D391))*(1+N(E391)/100)/F391&gt;0,TRUE)),"Card requirement below numeric range; rescale",IF(B391*(C391+N(D391))*(1+N(E391)/100)/F391&gt;9007199254740991,"Card count too large; rescale units","Ready"))),"Check inputs / numeric range")))</f>
        <v/>
      </c>
      <c r="H391" s="8">
        <f>IF(G391&lt;&gt;"Ready","",IFERROR(C391+N(D391),""))</f>
        <v/>
      </c>
      <c r="I391" s="8">
        <f>IF(G391&lt;&gt;"Ready","",IFERROR(B391*H391,""))</f>
        <v/>
      </c>
      <c r="J391" s="8">
        <f>IF(G391&lt;&gt;"Ready","",IFERROR(I391*(N(E391)/100),""))</f>
        <v/>
      </c>
      <c r="K391" s="8">
        <f>IF(G391&lt;&gt;"Ready","",IFERROR(I391*(1+N(E391)/100)/F391,""))</f>
        <v/>
      </c>
      <c r="L391" s="8">
        <f>IF(G391&lt;&gt;"Ready","",IFERROR(IF(ABS(K391-ROUND(K391,0))&lt;=MIN(8.881784197001252E-16*K391,1E-9),ROUND(K391,0),ROUNDUP(K391,0)),""))</f>
        <v/>
      </c>
      <c r="M391" s="8">
        <f>IF(G391&lt;&gt;"Ready","",IFERROR(L391*F391,""))</f>
        <v/>
      </c>
      <c r="N391" s="8">
        <f>IF(G391&lt;&gt;"Ready","",IFERROR(M391,""))</f>
        <v/>
      </c>
      <c r="O391" s="8">
        <f>IF(G391&lt;&gt;"Ready","",IFERROR(M391/2,""))</f>
        <v/>
      </c>
    </row>
    <row r="392">
      <c r="A392" s="6" t="n"/>
      <c r="B392" s="7" t="n"/>
      <c r="C392" s="7" t="n"/>
      <c r="D392" s="7" t="n"/>
      <c r="E392" s="7" t="n"/>
      <c r="F392" s="7" t="n"/>
      <c r="G392" s="8">
        <f>IF(COUNTA(A392:F392)=0,"",IF(TRIM(A392&amp;"")="","Item required",IFERROR(IF(NOT(AND(COUNT(B392:C392,F392)=3,MIN(B392:C392)&gt;=0,F392&gt;0,COUNT(D392:E392)=COUNTA(D392:E392),MIN(D392:E392)&gt;=0)),"Use nonnegative numbers; container must be positive",IF(NOT(IF(AND(B392&gt;0,C392+N(D392)&gt;0),B392*(C392+N(D392))*(1+N(E392)/100)/F392&gt;0,TRUE)),"Card requirement below numeric range; rescale",IF(B392*(C392+N(D392))*(1+N(E392)/100)/F392&gt;9007199254740991,"Card count too large; rescale units","Ready"))),"Check inputs / numeric range")))</f>
        <v/>
      </c>
      <c r="H392" s="8">
        <f>IF(G392&lt;&gt;"Ready","",IFERROR(C392+N(D392),""))</f>
        <v/>
      </c>
      <c r="I392" s="8">
        <f>IF(G392&lt;&gt;"Ready","",IFERROR(B392*H392,""))</f>
        <v/>
      </c>
      <c r="J392" s="8">
        <f>IF(G392&lt;&gt;"Ready","",IFERROR(I392*(N(E392)/100),""))</f>
        <v/>
      </c>
      <c r="K392" s="8">
        <f>IF(G392&lt;&gt;"Ready","",IFERROR(I392*(1+N(E392)/100)/F392,""))</f>
        <v/>
      </c>
      <c r="L392" s="8">
        <f>IF(G392&lt;&gt;"Ready","",IFERROR(IF(ABS(K392-ROUND(K392,0))&lt;=MIN(8.881784197001252E-16*K392,1E-9),ROUND(K392,0),ROUNDUP(K392,0)),""))</f>
        <v/>
      </c>
      <c r="M392" s="8">
        <f>IF(G392&lt;&gt;"Ready","",IFERROR(L392*F392,""))</f>
        <v/>
      </c>
      <c r="N392" s="8">
        <f>IF(G392&lt;&gt;"Ready","",IFERROR(M392,""))</f>
        <v/>
      </c>
      <c r="O392" s="8">
        <f>IF(G392&lt;&gt;"Ready","",IFERROR(M392/2,""))</f>
        <v/>
      </c>
    </row>
    <row r="393">
      <c r="A393" s="6" t="n"/>
      <c r="B393" s="7" t="n"/>
      <c r="C393" s="7" t="n"/>
      <c r="D393" s="7" t="n"/>
      <c r="E393" s="7" t="n"/>
      <c r="F393" s="7" t="n"/>
      <c r="G393" s="8">
        <f>IF(COUNTA(A393:F393)=0,"",IF(TRIM(A393&amp;"")="","Item required",IFERROR(IF(NOT(AND(COUNT(B393:C393,F393)=3,MIN(B393:C393)&gt;=0,F393&gt;0,COUNT(D393:E393)=COUNTA(D393:E393),MIN(D393:E393)&gt;=0)),"Use nonnegative numbers; container must be positive",IF(NOT(IF(AND(B393&gt;0,C393+N(D393)&gt;0),B393*(C393+N(D393))*(1+N(E393)/100)/F393&gt;0,TRUE)),"Card requirement below numeric range; rescale",IF(B393*(C393+N(D393))*(1+N(E393)/100)/F393&gt;9007199254740991,"Card count too large; rescale units","Ready"))),"Check inputs / numeric range")))</f>
        <v/>
      </c>
      <c r="H393" s="8">
        <f>IF(G393&lt;&gt;"Ready","",IFERROR(C393+N(D393),""))</f>
        <v/>
      </c>
      <c r="I393" s="8">
        <f>IF(G393&lt;&gt;"Ready","",IFERROR(B393*H393,""))</f>
        <v/>
      </c>
      <c r="J393" s="8">
        <f>IF(G393&lt;&gt;"Ready","",IFERROR(I393*(N(E393)/100),""))</f>
        <v/>
      </c>
      <c r="K393" s="8">
        <f>IF(G393&lt;&gt;"Ready","",IFERROR(I393*(1+N(E393)/100)/F393,""))</f>
        <v/>
      </c>
      <c r="L393" s="8">
        <f>IF(G393&lt;&gt;"Ready","",IFERROR(IF(ABS(K393-ROUND(K393,0))&lt;=MIN(8.881784197001252E-16*K393,1E-9),ROUND(K393,0),ROUNDUP(K393,0)),""))</f>
        <v/>
      </c>
      <c r="M393" s="8">
        <f>IF(G393&lt;&gt;"Ready","",IFERROR(L393*F393,""))</f>
        <v/>
      </c>
      <c r="N393" s="8">
        <f>IF(G393&lt;&gt;"Ready","",IFERROR(M393,""))</f>
        <v/>
      </c>
      <c r="O393" s="8">
        <f>IF(G393&lt;&gt;"Ready","",IFERROR(M393/2,""))</f>
        <v/>
      </c>
    </row>
    <row r="394">
      <c r="A394" s="6" t="n"/>
      <c r="B394" s="7" t="n"/>
      <c r="C394" s="7" t="n"/>
      <c r="D394" s="7" t="n"/>
      <c r="E394" s="7" t="n"/>
      <c r="F394" s="7" t="n"/>
      <c r="G394" s="8">
        <f>IF(COUNTA(A394:F394)=0,"",IF(TRIM(A394&amp;"")="","Item required",IFERROR(IF(NOT(AND(COUNT(B394:C394,F394)=3,MIN(B394:C394)&gt;=0,F394&gt;0,COUNT(D394:E394)=COUNTA(D394:E394),MIN(D394:E394)&gt;=0)),"Use nonnegative numbers; container must be positive",IF(NOT(IF(AND(B394&gt;0,C394+N(D394)&gt;0),B394*(C394+N(D394))*(1+N(E394)/100)/F394&gt;0,TRUE)),"Card requirement below numeric range; rescale",IF(B394*(C394+N(D394))*(1+N(E394)/100)/F394&gt;9007199254740991,"Card count too large; rescale units","Ready"))),"Check inputs / numeric range")))</f>
        <v/>
      </c>
      <c r="H394" s="8">
        <f>IF(G394&lt;&gt;"Ready","",IFERROR(C394+N(D394),""))</f>
        <v/>
      </c>
      <c r="I394" s="8">
        <f>IF(G394&lt;&gt;"Ready","",IFERROR(B394*H394,""))</f>
        <v/>
      </c>
      <c r="J394" s="8">
        <f>IF(G394&lt;&gt;"Ready","",IFERROR(I394*(N(E394)/100),""))</f>
        <v/>
      </c>
      <c r="K394" s="8">
        <f>IF(G394&lt;&gt;"Ready","",IFERROR(I394*(1+N(E394)/100)/F394,""))</f>
        <v/>
      </c>
      <c r="L394" s="8">
        <f>IF(G394&lt;&gt;"Ready","",IFERROR(IF(ABS(K394-ROUND(K394,0))&lt;=MIN(8.881784197001252E-16*K394,1E-9),ROUND(K394,0),ROUNDUP(K394,0)),""))</f>
        <v/>
      </c>
      <c r="M394" s="8">
        <f>IF(G394&lt;&gt;"Ready","",IFERROR(L394*F394,""))</f>
        <v/>
      </c>
      <c r="N394" s="8">
        <f>IF(G394&lt;&gt;"Ready","",IFERROR(M394,""))</f>
        <v/>
      </c>
      <c r="O394" s="8">
        <f>IF(G394&lt;&gt;"Ready","",IFERROR(M394/2,""))</f>
        <v/>
      </c>
    </row>
    <row r="395">
      <c r="A395" s="6" t="n"/>
      <c r="B395" s="7" t="n"/>
      <c r="C395" s="7" t="n"/>
      <c r="D395" s="7" t="n"/>
      <c r="E395" s="7" t="n"/>
      <c r="F395" s="7" t="n"/>
      <c r="G395" s="8">
        <f>IF(COUNTA(A395:F395)=0,"",IF(TRIM(A395&amp;"")="","Item required",IFERROR(IF(NOT(AND(COUNT(B395:C395,F395)=3,MIN(B395:C395)&gt;=0,F395&gt;0,COUNT(D395:E395)=COUNTA(D395:E395),MIN(D395:E395)&gt;=0)),"Use nonnegative numbers; container must be positive",IF(NOT(IF(AND(B395&gt;0,C395+N(D395)&gt;0),B395*(C395+N(D395))*(1+N(E395)/100)/F395&gt;0,TRUE)),"Card requirement below numeric range; rescale",IF(B395*(C395+N(D395))*(1+N(E395)/100)/F395&gt;9007199254740991,"Card count too large; rescale units","Ready"))),"Check inputs / numeric range")))</f>
        <v/>
      </c>
      <c r="H395" s="8">
        <f>IF(G395&lt;&gt;"Ready","",IFERROR(C395+N(D395),""))</f>
        <v/>
      </c>
      <c r="I395" s="8">
        <f>IF(G395&lt;&gt;"Ready","",IFERROR(B395*H395,""))</f>
        <v/>
      </c>
      <c r="J395" s="8">
        <f>IF(G395&lt;&gt;"Ready","",IFERROR(I395*(N(E395)/100),""))</f>
        <v/>
      </c>
      <c r="K395" s="8">
        <f>IF(G395&lt;&gt;"Ready","",IFERROR(I395*(1+N(E395)/100)/F395,""))</f>
        <v/>
      </c>
      <c r="L395" s="8">
        <f>IF(G395&lt;&gt;"Ready","",IFERROR(IF(ABS(K395-ROUND(K395,0))&lt;=MIN(8.881784197001252E-16*K395,1E-9),ROUND(K395,0),ROUNDUP(K395,0)),""))</f>
        <v/>
      </c>
      <c r="M395" s="8">
        <f>IF(G395&lt;&gt;"Ready","",IFERROR(L395*F395,""))</f>
        <v/>
      </c>
      <c r="N395" s="8">
        <f>IF(G395&lt;&gt;"Ready","",IFERROR(M395,""))</f>
        <v/>
      </c>
      <c r="O395" s="8">
        <f>IF(G395&lt;&gt;"Ready","",IFERROR(M395/2,""))</f>
        <v/>
      </c>
    </row>
    <row r="396">
      <c r="A396" s="6" t="n"/>
      <c r="B396" s="7" t="n"/>
      <c r="C396" s="7" t="n"/>
      <c r="D396" s="7" t="n"/>
      <c r="E396" s="7" t="n"/>
      <c r="F396" s="7" t="n"/>
      <c r="G396" s="8">
        <f>IF(COUNTA(A396:F396)=0,"",IF(TRIM(A396&amp;"")="","Item required",IFERROR(IF(NOT(AND(COUNT(B396:C396,F396)=3,MIN(B396:C396)&gt;=0,F396&gt;0,COUNT(D396:E396)=COUNTA(D396:E396),MIN(D396:E396)&gt;=0)),"Use nonnegative numbers; container must be positive",IF(NOT(IF(AND(B396&gt;0,C396+N(D396)&gt;0),B396*(C396+N(D396))*(1+N(E396)/100)/F396&gt;0,TRUE)),"Card requirement below numeric range; rescale",IF(B396*(C396+N(D396))*(1+N(E396)/100)/F396&gt;9007199254740991,"Card count too large; rescale units","Ready"))),"Check inputs / numeric range")))</f>
        <v/>
      </c>
      <c r="H396" s="8">
        <f>IF(G396&lt;&gt;"Ready","",IFERROR(C396+N(D396),""))</f>
        <v/>
      </c>
      <c r="I396" s="8">
        <f>IF(G396&lt;&gt;"Ready","",IFERROR(B396*H396,""))</f>
        <v/>
      </c>
      <c r="J396" s="8">
        <f>IF(G396&lt;&gt;"Ready","",IFERROR(I396*(N(E396)/100),""))</f>
        <v/>
      </c>
      <c r="K396" s="8">
        <f>IF(G396&lt;&gt;"Ready","",IFERROR(I396*(1+N(E396)/100)/F396,""))</f>
        <v/>
      </c>
      <c r="L396" s="8">
        <f>IF(G396&lt;&gt;"Ready","",IFERROR(IF(ABS(K396-ROUND(K396,0))&lt;=MIN(8.881784197001252E-16*K396,1E-9),ROUND(K396,0),ROUNDUP(K396,0)),""))</f>
        <v/>
      </c>
      <c r="M396" s="8">
        <f>IF(G396&lt;&gt;"Ready","",IFERROR(L396*F396,""))</f>
        <v/>
      </c>
      <c r="N396" s="8">
        <f>IF(G396&lt;&gt;"Ready","",IFERROR(M396,""))</f>
        <v/>
      </c>
      <c r="O396" s="8">
        <f>IF(G396&lt;&gt;"Ready","",IFERROR(M396/2,""))</f>
        <v/>
      </c>
    </row>
    <row r="397">
      <c r="A397" s="6" t="n"/>
      <c r="B397" s="7" t="n"/>
      <c r="C397" s="7" t="n"/>
      <c r="D397" s="7" t="n"/>
      <c r="E397" s="7" t="n"/>
      <c r="F397" s="7" t="n"/>
      <c r="G397" s="8">
        <f>IF(COUNTA(A397:F397)=0,"",IF(TRIM(A397&amp;"")="","Item required",IFERROR(IF(NOT(AND(COUNT(B397:C397,F397)=3,MIN(B397:C397)&gt;=0,F397&gt;0,COUNT(D397:E397)=COUNTA(D397:E397),MIN(D397:E397)&gt;=0)),"Use nonnegative numbers; container must be positive",IF(NOT(IF(AND(B397&gt;0,C397+N(D397)&gt;0),B397*(C397+N(D397))*(1+N(E397)/100)/F397&gt;0,TRUE)),"Card requirement below numeric range; rescale",IF(B397*(C397+N(D397))*(1+N(E397)/100)/F397&gt;9007199254740991,"Card count too large; rescale units","Ready"))),"Check inputs / numeric range")))</f>
        <v/>
      </c>
      <c r="H397" s="8">
        <f>IF(G397&lt;&gt;"Ready","",IFERROR(C397+N(D397),""))</f>
        <v/>
      </c>
      <c r="I397" s="8">
        <f>IF(G397&lt;&gt;"Ready","",IFERROR(B397*H397,""))</f>
        <v/>
      </c>
      <c r="J397" s="8">
        <f>IF(G397&lt;&gt;"Ready","",IFERROR(I397*(N(E397)/100),""))</f>
        <v/>
      </c>
      <c r="K397" s="8">
        <f>IF(G397&lt;&gt;"Ready","",IFERROR(I397*(1+N(E397)/100)/F397,""))</f>
        <v/>
      </c>
      <c r="L397" s="8">
        <f>IF(G397&lt;&gt;"Ready","",IFERROR(IF(ABS(K397-ROUND(K397,0))&lt;=MIN(8.881784197001252E-16*K397,1E-9),ROUND(K397,0),ROUNDUP(K397,0)),""))</f>
        <v/>
      </c>
      <c r="M397" s="8">
        <f>IF(G397&lt;&gt;"Ready","",IFERROR(L397*F397,""))</f>
        <v/>
      </c>
      <c r="N397" s="8">
        <f>IF(G397&lt;&gt;"Ready","",IFERROR(M397,""))</f>
        <v/>
      </c>
      <c r="O397" s="8">
        <f>IF(G397&lt;&gt;"Ready","",IFERROR(M397/2,""))</f>
        <v/>
      </c>
    </row>
    <row r="398">
      <c r="A398" s="6" t="n"/>
      <c r="B398" s="7" t="n"/>
      <c r="C398" s="7" t="n"/>
      <c r="D398" s="7" t="n"/>
      <c r="E398" s="7" t="n"/>
      <c r="F398" s="7" t="n"/>
      <c r="G398" s="8">
        <f>IF(COUNTA(A398:F398)=0,"",IF(TRIM(A398&amp;"")="","Item required",IFERROR(IF(NOT(AND(COUNT(B398:C398,F398)=3,MIN(B398:C398)&gt;=0,F398&gt;0,COUNT(D398:E398)=COUNTA(D398:E398),MIN(D398:E398)&gt;=0)),"Use nonnegative numbers; container must be positive",IF(NOT(IF(AND(B398&gt;0,C398+N(D398)&gt;0),B398*(C398+N(D398))*(1+N(E398)/100)/F398&gt;0,TRUE)),"Card requirement below numeric range; rescale",IF(B398*(C398+N(D398))*(1+N(E398)/100)/F398&gt;9007199254740991,"Card count too large; rescale units","Ready"))),"Check inputs / numeric range")))</f>
        <v/>
      </c>
      <c r="H398" s="8">
        <f>IF(G398&lt;&gt;"Ready","",IFERROR(C398+N(D398),""))</f>
        <v/>
      </c>
      <c r="I398" s="8">
        <f>IF(G398&lt;&gt;"Ready","",IFERROR(B398*H398,""))</f>
        <v/>
      </c>
      <c r="J398" s="8">
        <f>IF(G398&lt;&gt;"Ready","",IFERROR(I398*(N(E398)/100),""))</f>
        <v/>
      </c>
      <c r="K398" s="8">
        <f>IF(G398&lt;&gt;"Ready","",IFERROR(I398*(1+N(E398)/100)/F398,""))</f>
        <v/>
      </c>
      <c r="L398" s="8">
        <f>IF(G398&lt;&gt;"Ready","",IFERROR(IF(ABS(K398-ROUND(K398,0))&lt;=MIN(8.881784197001252E-16*K398,1E-9),ROUND(K398,0),ROUNDUP(K398,0)),""))</f>
        <v/>
      </c>
      <c r="M398" s="8">
        <f>IF(G398&lt;&gt;"Ready","",IFERROR(L398*F398,""))</f>
        <v/>
      </c>
      <c r="N398" s="8">
        <f>IF(G398&lt;&gt;"Ready","",IFERROR(M398,""))</f>
        <v/>
      </c>
      <c r="O398" s="8">
        <f>IF(G398&lt;&gt;"Ready","",IFERROR(M398/2,""))</f>
        <v/>
      </c>
    </row>
    <row r="399">
      <c r="A399" s="6" t="n"/>
      <c r="B399" s="7" t="n"/>
      <c r="C399" s="7" t="n"/>
      <c r="D399" s="7" t="n"/>
      <c r="E399" s="7" t="n"/>
      <c r="F399" s="7" t="n"/>
      <c r="G399" s="8">
        <f>IF(COUNTA(A399:F399)=0,"",IF(TRIM(A399&amp;"")="","Item required",IFERROR(IF(NOT(AND(COUNT(B399:C399,F399)=3,MIN(B399:C399)&gt;=0,F399&gt;0,COUNT(D399:E399)=COUNTA(D399:E399),MIN(D399:E399)&gt;=0)),"Use nonnegative numbers; container must be positive",IF(NOT(IF(AND(B399&gt;0,C399+N(D399)&gt;0),B399*(C399+N(D399))*(1+N(E399)/100)/F399&gt;0,TRUE)),"Card requirement below numeric range; rescale",IF(B399*(C399+N(D399))*(1+N(E399)/100)/F399&gt;9007199254740991,"Card count too large; rescale units","Ready"))),"Check inputs / numeric range")))</f>
        <v/>
      </c>
      <c r="H399" s="8">
        <f>IF(G399&lt;&gt;"Ready","",IFERROR(C399+N(D399),""))</f>
        <v/>
      </c>
      <c r="I399" s="8">
        <f>IF(G399&lt;&gt;"Ready","",IFERROR(B399*H399,""))</f>
        <v/>
      </c>
      <c r="J399" s="8">
        <f>IF(G399&lt;&gt;"Ready","",IFERROR(I399*(N(E399)/100),""))</f>
        <v/>
      </c>
      <c r="K399" s="8">
        <f>IF(G399&lt;&gt;"Ready","",IFERROR(I399*(1+N(E399)/100)/F399,""))</f>
        <v/>
      </c>
      <c r="L399" s="8">
        <f>IF(G399&lt;&gt;"Ready","",IFERROR(IF(ABS(K399-ROUND(K399,0))&lt;=MIN(8.881784197001252E-16*K399,1E-9),ROUND(K399,0),ROUNDUP(K399,0)),""))</f>
        <v/>
      </c>
      <c r="M399" s="8">
        <f>IF(G399&lt;&gt;"Ready","",IFERROR(L399*F399,""))</f>
        <v/>
      </c>
      <c r="N399" s="8">
        <f>IF(G399&lt;&gt;"Ready","",IFERROR(M399,""))</f>
        <v/>
      </c>
      <c r="O399" s="8">
        <f>IF(G399&lt;&gt;"Ready","",IFERROR(M399/2,""))</f>
        <v/>
      </c>
    </row>
    <row r="400">
      <c r="A400" s="6" t="n"/>
      <c r="B400" s="7" t="n"/>
      <c r="C400" s="7" t="n"/>
      <c r="D400" s="7" t="n"/>
      <c r="E400" s="7" t="n"/>
      <c r="F400" s="7" t="n"/>
      <c r="G400" s="8">
        <f>IF(COUNTA(A400:F400)=0,"",IF(TRIM(A400&amp;"")="","Item required",IFERROR(IF(NOT(AND(COUNT(B400:C400,F400)=3,MIN(B400:C400)&gt;=0,F400&gt;0,COUNT(D400:E400)=COUNTA(D400:E400),MIN(D400:E400)&gt;=0)),"Use nonnegative numbers; container must be positive",IF(NOT(IF(AND(B400&gt;0,C400+N(D400)&gt;0),B400*(C400+N(D400))*(1+N(E400)/100)/F400&gt;0,TRUE)),"Card requirement below numeric range; rescale",IF(B400*(C400+N(D400))*(1+N(E400)/100)/F400&gt;9007199254740991,"Card count too large; rescale units","Ready"))),"Check inputs / numeric range")))</f>
        <v/>
      </c>
      <c r="H400" s="8">
        <f>IF(G400&lt;&gt;"Ready","",IFERROR(C400+N(D400),""))</f>
        <v/>
      </c>
      <c r="I400" s="8">
        <f>IF(G400&lt;&gt;"Ready","",IFERROR(B400*H400,""))</f>
        <v/>
      </c>
      <c r="J400" s="8">
        <f>IF(G400&lt;&gt;"Ready","",IFERROR(I400*(N(E400)/100),""))</f>
        <v/>
      </c>
      <c r="K400" s="8">
        <f>IF(G400&lt;&gt;"Ready","",IFERROR(I400*(1+N(E400)/100)/F400,""))</f>
        <v/>
      </c>
      <c r="L400" s="8">
        <f>IF(G400&lt;&gt;"Ready","",IFERROR(IF(ABS(K400-ROUND(K400,0))&lt;=MIN(8.881784197001252E-16*K400,1E-9),ROUND(K400,0),ROUNDUP(K400,0)),""))</f>
        <v/>
      </c>
      <c r="M400" s="8">
        <f>IF(G400&lt;&gt;"Ready","",IFERROR(L400*F400,""))</f>
        <v/>
      </c>
      <c r="N400" s="8">
        <f>IF(G400&lt;&gt;"Ready","",IFERROR(M400,""))</f>
        <v/>
      </c>
      <c r="O400" s="8">
        <f>IF(G400&lt;&gt;"Ready","",IFERROR(M400/2,""))</f>
        <v/>
      </c>
    </row>
    <row r="401">
      <c r="A401" s="6" t="n"/>
      <c r="B401" s="7" t="n"/>
      <c r="C401" s="7" t="n"/>
      <c r="D401" s="7" t="n"/>
      <c r="E401" s="7" t="n"/>
      <c r="F401" s="7" t="n"/>
      <c r="G401" s="8">
        <f>IF(COUNTA(A401:F401)=0,"",IF(TRIM(A401&amp;"")="","Item required",IFERROR(IF(NOT(AND(COUNT(B401:C401,F401)=3,MIN(B401:C401)&gt;=0,F401&gt;0,COUNT(D401:E401)=COUNTA(D401:E401),MIN(D401:E401)&gt;=0)),"Use nonnegative numbers; container must be positive",IF(NOT(IF(AND(B401&gt;0,C401+N(D401)&gt;0),B401*(C401+N(D401))*(1+N(E401)/100)/F401&gt;0,TRUE)),"Card requirement below numeric range; rescale",IF(B401*(C401+N(D401))*(1+N(E401)/100)/F401&gt;9007199254740991,"Card count too large; rescale units","Ready"))),"Check inputs / numeric range")))</f>
        <v/>
      </c>
      <c r="H401" s="8">
        <f>IF(G401&lt;&gt;"Ready","",IFERROR(C401+N(D401),""))</f>
        <v/>
      </c>
      <c r="I401" s="8">
        <f>IF(G401&lt;&gt;"Ready","",IFERROR(B401*H401,""))</f>
        <v/>
      </c>
      <c r="J401" s="8">
        <f>IF(G401&lt;&gt;"Ready","",IFERROR(I401*(N(E401)/100),""))</f>
        <v/>
      </c>
      <c r="K401" s="8">
        <f>IF(G401&lt;&gt;"Ready","",IFERROR(I401*(1+N(E401)/100)/F401,""))</f>
        <v/>
      </c>
      <c r="L401" s="8">
        <f>IF(G401&lt;&gt;"Ready","",IFERROR(IF(ABS(K401-ROUND(K401,0))&lt;=MIN(8.881784197001252E-16*K401,1E-9),ROUND(K401,0),ROUNDUP(K401,0)),""))</f>
        <v/>
      </c>
      <c r="M401" s="8">
        <f>IF(G401&lt;&gt;"Ready","",IFERROR(L401*F401,""))</f>
        <v/>
      </c>
      <c r="N401" s="8">
        <f>IF(G401&lt;&gt;"Ready","",IFERROR(M401,""))</f>
        <v/>
      </c>
      <c r="O401" s="8">
        <f>IF(G401&lt;&gt;"Ready","",IFERROR(M401/2,""))</f>
        <v/>
      </c>
    </row>
    <row r="402">
      <c r="A402" s="6" t="n"/>
      <c r="B402" s="7" t="n"/>
      <c r="C402" s="7" t="n"/>
      <c r="D402" s="7" t="n"/>
      <c r="E402" s="7" t="n"/>
      <c r="F402" s="7" t="n"/>
      <c r="G402" s="8">
        <f>IF(COUNTA(A402:F402)=0,"",IF(TRIM(A402&amp;"")="","Item required",IFERROR(IF(NOT(AND(COUNT(B402:C402,F402)=3,MIN(B402:C402)&gt;=0,F402&gt;0,COUNT(D402:E402)=COUNTA(D402:E402),MIN(D402:E402)&gt;=0)),"Use nonnegative numbers; container must be positive",IF(NOT(IF(AND(B402&gt;0,C402+N(D402)&gt;0),B402*(C402+N(D402))*(1+N(E402)/100)/F402&gt;0,TRUE)),"Card requirement below numeric range; rescale",IF(B402*(C402+N(D402))*(1+N(E402)/100)/F402&gt;9007199254740991,"Card count too large; rescale units","Ready"))),"Check inputs / numeric range")))</f>
        <v/>
      </c>
      <c r="H402" s="8">
        <f>IF(G402&lt;&gt;"Ready","",IFERROR(C402+N(D402),""))</f>
        <v/>
      </c>
      <c r="I402" s="8">
        <f>IF(G402&lt;&gt;"Ready","",IFERROR(B402*H402,""))</f>
        <v/>
      </c>
      <c r="J402" s="8">
        <f>IF(G402&lt;&gt;"Ready","",IFERROR(I402*(N(E402)/100),""))</f>
        <v/>
      </c>
      <c r="K402" s="8">
        <f>IF(G402&lt;&gt;"Ready","",IFERROR(I402*(1+N(E402)/100)/F402,""))</f>
        <v/>
      </c>
      <c r="L402" s="8">
        <f>IF(G402&lt;&gt;"Ready","",IFERROR(IF(ABS(K402-ROUND(K402,0))&lt;=MIN(8.881784197001252E-16*K402,1E-9),ROUND(K402,0),ROUNDUP(K402,0)),""))</f>
        <v/>
      </c>
      <c r="M402" s="8">
        <f>IF(G402&lt;&gt;"Ready","",IFERROR(L402*F402,""))</f>
        <v/>
      </c>
      <c r="N402" s="8">
        <f>IF(G402&lt;&gt;"Ready","",IFERROR(M402,""))</f>
        <v/>
      </c>
      <c r="O402" s="8">
        <f>IF(G402&lt;&gt;"Ready","",IFERROR(M402/2,""))</f>
        <v/>
      </c>
    </row>
    <row r="403">
      <c r="A403" s="6" t="n"/>
      <c r="B403" s="7" t="n"/>
      <c r="C403" s="7" t="n"/>
      <c r="D403" s="7" t="n"/>
      <c r="E403" s="7" t="n"/>
      <c r="F403" s="7" t="n"/>
      <c r="G403" s="8">
        <f>IF(COUNTA(A403:F403)=0,"",IF(TRIM(A403&amp;"")="","Item required",IFERROR(IF(NOT(AND(COUNT(B403:C403,F403)=3,MIN(B403:C403)&gt;=0,F403&gt;0,COUNT(D403:E403)=COUNTA(D403:E403),MIN(D403:E403)&gt;=0)),"Use nonnegative numbers; container must be positive",IF(NOT(IF(AND(B403&gt;0,C403+N(D403)&gt;0),B403*(C403+N(D403))*(1+N(E403)/100)/F403&gt;0,TRUE)),"Card requirement below numeric range; rescale",IF(B403*(C403+N(D403))*(1+N(E403)/100)/F403&gt;9007199254740991,"Card count too large; rescale units","Ready"))),"Check inputs / numeric range")))</f>
        <v/>
      </c>
      <c r="H403" s="8">
        <f>IF(G403&lt;&gt;"Ready","",IFERROR(C403+N(D403),""))</f>
        <v/>
      </c>
      <c r="I403" s="8">
        <f>IF(G403&lt;&gt;"Ready","",IFERROR(B403*H403,""))</f>
        <v/>
      </c>
      <c r="J403" s="8">
        <f>IF(G403&lt;&gt;"Ready","",IFERROR(I403*(N(E403)/100),""))</f>
        <v/>
      </c>
      <c r="K403" s="8">
        <f>IF(G403&lt;&gt;"Ready","",IFERROR(I403*(1+N(E403)/100)/F403,""))</f>
        <v/>
      </c>
      <c r="L403" s="8">
        <f>IF(G403&lt;&gt;"Ready","",IFERROR(IF(ABS(K403-ROUND(K403,0))&lt;=MIN(8.881784197001252E-16*K403,1E-9),ROUND(K403,0),ROUNDUP(K403,0)),""))</f>
        <v/>
      </c>
      <c r="M403" s="8">
        <f>IF(G403&lt;&gt;"Ready","",IFERROR(L403*F403,""))</f>
        <v/>
      </c>
      <c r="N403" s="8">
        <f>IF(G403&lt;&gt;"Ready","",IFERROR(M403,""))</f>
        <v/>
      </c>
      <c r="O403" s="8">
        <f>IF(G403&lt;&gt;"Ready","",IFERROR(M403/2,""))</f>
        <v/>
      </c>
    </row>
    <row r="404">
      <c r="A404" s="6" t="n"/>
      <c r="B404" s="7" t="n"/>
      <c r="C404" s="7" t="n"/>
      <c r="D404" s="7" t="n"/>
      <c r="E404" s="7" t="n"/>
      <c r="F404" s="7" t="n"/>
      <c r="G404" s="8">
        <f>IF(COUNTA(A404:F404)=0,"",IF(TRIM(A404&amp;"")="","Item required",IFERROR(IF(NOT(AND(COUNT(B404:C404,F404)=3,MIN(B404:C404)&gt;=0,F404&gt;0,COUNT(D404:E404)=COUNTA(D404:E404),MIN(D404:E404)&gt;=0)),"Use nonnegative numbers; container must be positive",IF(NOT(IF(AND(B404&gt;0,C404+N(D404)&gt;0),B404*(C404+N(D404))*(1+N(E404)/100)/F404&gt;0,TRUE)),"Card requirement below numeric range; rescale",IF(B404*(C404+N(D404))*(1+N(E404)/100)/F404&gt;9007199254740991,"Card count too large; rescale units","Ready"))),"Check inputs / numeric range")))</f>
        <v/>
      </c>
      <c r="H404" s="8">
        <f>IF(G404&lt;&gt;"Ready","",IFERROR(C404+N(D404),""))</f>
        <v/>
      </c>
      <c r="I404" s="8">
        <f>IF(G404&lt;&gt;"Ready","",IFERROR(B404*H404,""))</f>
        <v/>
      </c>
      <c r="J404" s="8">
        <f>IF(G404&lt;&gt;"Ready","",IFERROR(I404*(N(E404)/100),""))</f>
        <v/>
      </c>
      <c r="K404" s="8">
        <f>IF(G404&lt;&gt;"Ready","",IFERROR(I404*(1+N(E404)/100)/F404,""))</f>
        <v/>
      </c>
      <c r="L404" s="8">
        <f>IF(G404&lt;&gt;"Ready","",IFERROR(IF(ABS(K404-ROUND(K404,0))&lt;=MIN(8.881784197001252E-16*K404,1E-9),ROUND(K404,0),ROUNDUP(K404,0)),""))</f>
        <v/>
      </c>
      <c r="M404" s="8">
        <f>IF(G404&lt;&gt;"Ready","",IFERROR(L404*F404,""))</f>
        <v/>
      </c>
      <c r="N404" s="8">
        <f>IF(G404&lt;&gt;"Ready","",IFERROR(M404,""))</f>
        <v/>
      </c>
      <c r="O404" s="8">
        <f>IF(G404&lt;&gt;"Ready","",IFERROR(M404/2,""))</f>
        <v/>
      </c>
    </row>
    <row r="405">
      <c r="A405" s="6" t="n"/>
      <c r="B405" s="7" t="n"/>
      <c r="C405" s="7" t="n"/>
      <c r="D405" s="7" t="n"/>
      <c r="E405" s="7" t="n"/>
      <c r="F405" s="7" t="n"/>
      <c r="G405" s="8">
        <f>IF(COUNTA(A405:F405)=0,"",IF(TRIM(A405&amp;"")="","Item required",IFERROR(IF(NOT(AND(COUNT(B405:C405,F405)=3,MIN(B405:C405)&gt;=0,F405&gt;0,COUNT(D405:E405)=COUNTA(D405:E405),MIN(D405:E405)&gt;=0)),"Use nonnegative numbers; container must be positive",IF(NOT(IF(AND(B405&gt;0,C405+N(D405)&gt;0),B405*(C405+N(D405))*(1+N(E405)/100)/F405&gt;0,TRUE)),"Card requirement below numeric range; rescale",IF(B405*(C405+N(D405))*(1+N(E405)/100)/F405&gt;9007199254740991,"Card count too large; rescale units","Ready"))),"Check inputs / numeric range")))</f>
        <v/>
      </c>
      <c r="H405" s="8">
        <f>IF(G405&lt;&gt;"Ready","",IFERROR(C405+N(D405),""))</f>
        <v/>
      </c>
      <c r="I405" s="8">
        <f>IF(G405&lt;&gt;"Ready","",IFERROR(B405*H405,""))</f>
        <v/>
      </c>
      <c r="J405" s="8">
        <f>IF(G405&lt;&gt;"Ready","",IFERROR(I405*(N(E405)/100),""))</f>
        <v/>
      </c>
      <c r="K405" s="8">
        <f>IF(G405&lt;&gt;"Ready","",IFERROR(I405*(1+N(E405)/100)/F405,""))</f>
        <v/>
      </c>
      <c r="L405" s="8">
        <f>IF(G405&lt;&gt;"Ready","",IFERROR(IF(ABS(K405-ROUND(K405,0))&lt;=MIN(8.881784197001252E-16*K405,1E-9),ROUND(K405,0),ROUNDUP(K405,0)),""))</f>
        <v/>
      </c>
      <c r="M405" s="8">
        <f>IF(G405&lt;&gt;"Ready","",IFERROR(L405*F405,""))</f>
        <v/>
      </c>
      <c r="N405" s="8">
        <f>IF(G405&lt;&gt;"Ready","",IFERROR(M405,""))</f>
        <v/>
      </c>
      <c r="O405" s="8">
        <f>IF(G405&lt;&gt;"Ready","",IFERROR(M405/2,""))</f>
        <v/>
      </c>
    </row>
    <row r="406">
      <c r="A406" s="6" t="n"/>
      <c r="B406" s="7" t="n"/>
      <c r="C406" s="7" t="n"/>
      <c r="D406" s="7" t="n"/>
      <c r="E406" s="7" t="n"/>
      <c r="F406" s="7" t="n"/>
      <c r="G406" s="8">
        <f>IF(COUNTA(A406:F406)=0,"",IF(TRIM(A406&amp;"")="","Item required",IFERROR(IF(NOT(AND(COUNT(B406:C406,F406)=3,MIN(B406:C406)&gt;=0,F406&gt;0,COUNT(D406:E406)=COUNTA(D406:E406),MIN(D406:E406)&gt;=0)),"Use nonnegative numbers; container must be positive",IF(NOT(IF(AND(B406&gt;0,C406+N(D406)&gt;0),B406*(C406+N(D406))*(1+N(E406)/100)/F406&gt;0,TRUE)),"Card requirement below numeric range; rescale",IF(B406*(C406+N(D406))*(1+N(E406)/100)/F406&gt;9007199254740991,"Card count too large; rescale units","Ready"))),"Check inputs / numeric range")))</f>
        <v/>
      </c>
      <c r="H406" s="8">
        <f>IF(G406&lt;&gt;"Ready","",IFERROR(C406+N(D406),""))</f>
        <v/>
      </c>
      <c r="I406" s="8">
        <f>IF(G406&lt;&gt;"Ready","",IFERROR(B406*H406,""))</f>
        <v/>
      </c>
      <c r="J406" s="8">
        <f>IF(G406&lt;&gt;"Ready","",IFERROR(I406*(N(E406)/100),""))</f>
        <v/>
      </c>
      <c r="K406" s="8">
        <f>IF(G406&lt;&gt;"Ready","",IFERROR(I406*(1+N(E406)/100)/F406,""))</f>
        <v/>
      </c>
      <c r="L406" s="8">
        <f>IF(G406&lt;&gt;"Ready","",IFERROR(IF(ABS(K406-ROUND(K406,0))&lt;=MIN(8.881784197001252E-16*K406,1E-9),ROUND(K406,0),ROUNDUP(K406,0)),""))</f>
        <v/>
      </c>
      <c r="M406" s="8">
        <f>IF(G406&lt;&gt;"Ready","",IFERROR(L406*F406,""))</f>
        <v/>
      </c>
      <c r="N406" s="8">
        <f>IF(G406&lt;&gt;"Ready","",IFERROR(M406,""))</f>
        <v/>
      </c>
      <c r="O406" s="8">
        <f>IF(G406&lt;&gt;"Ready","",IFERROR(M406/2,""))</f>
        <v/>
      </c>
    </row>
    <row r="407">
      <c r="A407" s="6" t="n"/>
      <c r="B407" s="7" t="n"/>
      <c r="C407" s="7" t="n"/>
      <c r="D407" s="7" t="n"/>
      <c r="E407" s="7" t="n"/>
      <c r="F407" s="7" t="n"/>
      <c r="G407" s="8">
        <f>IF(COUNTA(A407:F407)=0,"",IF(TRIM(A407&amp;"")="","Item required",IFERROR(IF(NOT(AND(COUNT(B407:C407,F407)=3,MIN(B407:C407)&gt;=0,F407&gt;0,COUNT(D407:E407)=COUNTA(D407:E407),MIN(D407:E407)&gt;=0)),"Use nonnegative numbers; container must be positive",IF(NOT(IF(AND(B407&gt;0,C407+N(D407)&gt;0),B407*(C407+N(D407))*(1+N(E407)/100)/F407&gt;0,TRUE)),"Card requirement below numeric range; rescale",IF(B407*(C407+N(D407))*(1+N(E407)/100)/F407&gt;9007199254740991,"Card count too large; rescale units","Ready"))),"Check inputs / numeric range")))</f>
        <v/>
      </c>
      <c r="H407" s="8">
        <f>IF(G407&lt;&gt;"Ready","",IFERROR(C407+N(D407),""))</f>
        <v/>
      </c>
      <c r="I407" s="8">
        <f>IF(G407&lt;&gt;"Ready","",IFERROR(B407*H407,""))</f>
        <v/>
      </c>
      <c r="J407" s="8">
        <f>IF(G407&lt;&gt;"Ready","",IFERROR(I407*(N(E407)/100),""))</f>
        <v/>
      </c>
      <c r="K407" s="8">
        <f>IF(G407&lt;&gt;"Ready","",IFERROR(I407*(1+N(E407)/100)/F407,""))</f>
        <v/>
      </c>
      <c r="L407" s="8">
        <f>IF(G407&lt;&gt;"Ready","",IFERROR(IF(ABS(K407-ROUND(K407,0))&lt;=MIN(8.881784197001252E-16*K407,1E-9),ROUND(K407,0),ROUNDUP(K407,0)),""))</f>
        <v/>
      </c>
      <c r="M407" s="8">
        <f>IF(G407&lt;&gt;"Ready","",IFERROR(L407*F407,""))</f>
        <v/>
      </c>
      <c r="N407" s="8">
        <f>IF(G407&lt;&gt;"Ready","",IFERROR(M407,""))</f>
        <v/>
      </c>
      <c r="O407" s="8">
        <f>IF(G407&lt;&gt;"Ready","",IFERROR(M407/2,""))</f>
        <v/>
      </c>
    </row>
    <row r="408">
      <c r="A408" s="6" t="n"/>
      <c r="B408" s="7" t="n"/>
      <c r="C408" s="7" t="n"/>
      <c r="D408" s="7" t="n"/>
      <c r="E408" s="7" t="n"/>
      <c r="F408" s="7" t="n"/>
      <c r="G408" s="8">
        <f>IF(COUNTA(A408:F408)=0,"",IF(TRIM(A408&amp;"")="","Item required",IFERROR(IF(NOT(AND(COUNT(B408:C408,F408)=3,MIN(B408:C408)&gt;=0,F408&gt;0,COUNT(D408:E408)=COUNTA(D408:E408),MIN(D408:E408)&gt;=0)),"Use nonnegative numbers; container must be positive",IF(NOT(IF(AND(B408&gt;0,C408+N(D408)&gt;0),B408*(C408+N(D408))*(1+N(E408)/100)/F408&gt;0,TRUE)),"Card requirement below numeric range; rescale",IF(B408*(C408+N(D408))*(1+N(E408)/100)/F408&gt;9007199254740991,"Card count too large; rescale units","Ready"))),"Check inputs / numeric range")))</f>
        <v/>
      </c>
      <c r="H408" s="8">
        <f>IF(G408&lt;&gt;"Ready","",IFERROR(C408+N(D408),""))</f>
        <v/>
      </c>
      <c r="I408" s="8">
        <f>IF(G408&lt;&gt;"Ready","",IFERROR(B408*H408,""))</f>
        <v/>
      </c>
      <c r="J408" s="8">
        <f>IF(G408&lt;&gt;"Ready","",IFERROR(I408*(N(E408)/100),""))</f>
        <v/>
      </c>
      <c r="K408" s="8">
        <f>IF(G408&lt;&gt;"Ready","",IFERROR(I408*(1+N(E408)/100)/F408,""))</f>
        <v/>
      </c>
      <c r="L408" s="8">
        <f>IF(G408&lt;&gt;"Ready","",IFERROR(IF(ABS(K408-ROUND(K408,0))&lt;=MIN(8.881784197001252E-16*K408,1E-9),ROUND(K408,0),ROUNDUP(K408,0)),""))</f>
        <v/>
      </c>
      <c r="M408" s="8">
        <f>IF(G408&lt;&gt;"Ready","",IFERROR(L408*F408,""))</f>
        <v/>
      </c>
      <c r="N408" s="8">
        <f>IF(G408&lt;&gt;"Ready","",IFERROR(M408,""))</f>
        <v/>
      </c>
      <c r="O408" s="8">
        <f>IF(G408&lt;&gt;"Ready","",IFERROR(M408/2,""))</f>
        <v/>
      </c>
    </row>
    <row r="409">
      <c r="A409" s="6" t="n"/>
      <c r="B409" s="7" t="n"/>
      <c r="C409" s="7" t="n"/>
      <c r="D409" s="7" t="n"/>
      <c r="E409" s="7" t="n"/>
      <c r="F409" s="7" t="n"/>
      <c r="G409" s="8">
        <f>IF(COUNTA(A409:F409)=0,"",IF(TRIM(A409&amp;"")="","Item required",IFERROR(IF(NOT(AND(COUNT(B409:C409,F409)=3,MIN(B409:C409)&gt;=0,F409&gt;0,COUNT(D409:E409)=COUNTA(D409:E409),MIN(D409:E409)&gt;=0)),"Use nonnegative numbers; container must be positive",IF(NOT(IF(AND(B409&gt;0,C409+N(D409)&gt;0),B409*(C409+N(D409))*(1+N(E409)/100)/F409&gt;0,TRUE)),"Card requirement below numeric range; rescale",IF(B409*(C409+N(D409))*(1+N(E409)/100)/F409&gt;9007199254740991,"Card count too large; rescale units","Ready"))),"Check inputs / numeric range")))</f>
        <v/>
      </c>
      <c r="H409" s="8">
        <f>IF(G409&lt;&gt;"Ready","",IFERROR(C409+N(D409),""))</f>
        <v/>
      </c>
      <c r="I409" s="8">
        <f>IF(G409&lt;&gt;"Ready","",IFERROR(B409*H409,""))</f>
        <v/>
      </c>
      <c r="J409" s="8">
        <f>IF(G409&lt;&gt;"Ready","",IFERROR(I409*(N(E409)/100),""))</f>
        <v/>
      </c>
      <c r="K409" s="8">
        <f>IF(G409&lt;&gt;"Ready","",IFERROR(I409*(1+N(E409)/100)/F409,""))</f>
        <v/>
      </c>
      <c r="L409" s="8">
        <f>IF(G409&lt;&gt;"Ready","",IFERROR(IF(ABS(K409-ROUND(K409,0))&lt;=MIN(8.881784197001252E-16*K409,1E-9),ROUND(K409,0),ROUNDUP(K409,0)),""))</f>
        <v/>
      </c>
      <c r="M409" s="8">
        <f>IF(G409&lt;&gt;"Ready","",IFERROR(L409*F409,""))</f>
        <v/>
      </c>
      <c r="N409" s="8">
        <f>IF(G409&lt;&gt;"Ready","",IFERROR(M409,""))</f>
        <v/>
      </c>
      <c r="O409" s="8">
        <f>IF(G409&lt;&gt;"Ready","",IFERROR(M409/2,""))</f>
        <v/>
      </c>
    </row>
    <row r="410">
      <c r="A410" s="6" t="n"/>
      <c r="B410" s="7" t="n"/>
      <c r="C410" s="7" t="n"/>
      <c r="D410" s="7" t="n"/>
      <c r="E410" s="7" t="n"/>
      <c r="F410" s="7" t="n"/>
      <c r="G410" s="8">
        <f>IF(COUNTA(A410:F410)=0,"",IF(TRIM(A410&amp;"")="","Item required",IFERROR(IF(NOT(AND(COUNT(B410:C410,F410)=3,MIN(B410:C410)&gt;=0,F410&gt;0,COUNT(D410:E410)=COUNTA(D410:E410),MIN(D410:E410)&gt;=0)),"Use nonnegative numbers; container must be positive",IF(NOT(IF(AND(B410&gt;0,C410+N(D410)&gt;0),B410*(C410+N(D410))*(1+N(E410)/100)/F410&gt;0,TRUE)),"Card requirement below numeric range; rescale",IF(B410*(C410+N(D410))*(1+N(E410)/100)/F410&gt;9007199254740991,"Card count too large; rescale units","Ready"))),"Check inputs / numeric range")))</f>
        <v/>
      </c>
      <c r="H410" s="8">
        <f>IF(G410&lt;&gt;"Ready","",IFERROR(C410+N(D410),""))</f>
        <v/>
      </c>
      <c r="I410" s="8">
        <f>IF(G410&lt;&gt;"Ready","",IFERROR(B410*H410,""))</f>
        <v/>
      </c>
      <c r="J410" s="8">
        <f>IF(G410&lt;&gt;"Ready","",IFERROR(I410*(N(E410)/100),""))</f>
        <v/>
      </c>
      <c r="K410" s="8">
        <f>IF(G410&lt;&gt;"Ready","",IFERROR(I410*(1+N(E410)/100)/F410,""))</f>
        <v/>
      </c>
      <c r="L410" s="8">
        <f>IF(G410&lt;&gt;"Ready","",IFERROR(IF(ABS(K410-ROUND(K410,0))&lt;=MIN(8.881784197001252E-16*K410,1E-9),ROUND(K410,0),ROUNDUP(K410,0)),""))</f>
        <v/>
      </c>
      <c r="M410" s="8">
        <f>IF(G410&lt;&gt;"Ready","",IFERROR(L410*F410,""))</f>
        <v/>
      </c>
      <c r="N410" s="8">
        <f>IF(G410&lt;&gt;"Ready","",IFERROR(M410,""))</f>
        <v/>
      </c>
      <c r="O410" s="8">
        <f>IF(G410&lt;&gt;"Ready","",IFERROR(M410/2,""))</f>
        <v/>
      </c>
    </row>
    <row r="411">
      <c r="A411" s="6" t="n"/>
      <c r="B411" s="7" t="n"/>
      <c r="C411" s="7" t="n"/>
      <c r="D411" s="7" t="n"/>
      <c r="E411" s="7" t="n"/>
      <c r="F411" s="7" t="n"/>
      <c r="G411" s="8">
        <f>IF(COUNTA(A411:F411)=0,"",IF(TRIM(A411&amp;"")="","Item required",IFERROR(IF(NOT(AND(COUNT(B411:C411,F411)=3,MIN(B411:C411)&gt;=0,F411&gt;0,COUNT(D411:E411)=COUNTA(D411:E411),MIN(D411:E411)&gt;=0)),"Use nonnegative numbers; container must be positive",IF(NOT(IF(AND(B411&gt;0,C411+N(D411)&gt;0),B411*(C411+N(D411))*(1+N(E411)/100)/F411&gt;0,TRUE)),"Card requirement below numeric range; rescale",IF(B411*(C411+N(D411))*(1+N(E411)/100)/F411&gt;9007199254740991,"Card count too large; rescale units","Ready"))),"Check inputs / numeric range")))</f>
        <v/>
      </c>
      <c r="H411" s="8">
        <f>IF(G411&lt;&gt;"Ready","",IFERROR(C411+N(D411),""))</f>
        <v/>
      </c>
      <c r="I411" s="8">
        <f>IF(G411&lt;&gt;"Ready","",IFERROR(B411*H411,""))</f>
        <v/>
      </c>
      <c r="J411" s="8">
        <f>IF(G411&lt;&gt;"Ready","",IFERROR(I411*(N(E411)/100),""))</f>
        <v/>
      </c>
      <c r="K411" s="8">
        <f>IF(G411&lt;&gt;"Ready","",IFERROR(I411*(1+N(E411)/100)/F411,""))</f>
        <v/>
      </c>
      <c r="L411" s="8">
        <f>IF(G411&lt;&gt;"Ready","",IFERROR(IF(ABS(K411-ROUND(K411,0))&lt;=MIN(8.881784197001252E-16*K411,1E-9),ROUND(K411,0),ROUNDUP(K411,0)),""))</f>
        <v/>
      </c>
      <c r="M411" s="8">
        <f>IF(G411&lt;&gt;"Ready","",IFERROR(L411*F411,""))</f>
        <v/>
      </c>
      <c r="N411" s="8">
        <f>IF(G411&lt;&gt;"Ready","",IFERROR(M411,""))</f>
        <v/>
      </c>
      <c r="O411" s="8">
        <f>IF(G411&lt;&gt;"Ready","",IFERROR(M411/2,""))</f>
        <v/>
      </c>
    </row>
    <row r="412">
      <c r="A412" s="6" t="n"/>
      <c r="B412" s="7" t="n"/>
      <c r="C412" s="7" t="n"/>
      <c r="D412" s="7" t="n"/>
      <c r="E412" s="7" t="n"/>
      <c r="F412" s="7" t="n"/>
      <c r="G412" s="8">
        <f>IF(COUNTA(A412:F412)=0,"",IF(TRIM(A412&amp;"")="","Item required",IFERROR(IF(NOT(AND(COUNT(B412:C412,F412)=3,MIN(B412:C412)&gt;=0,F412&gt;0,COUNT(D412:E412)=COUNTA(D412:E412),MIN(D412:E412)&gt;=0)),"Use nonnegative numbers; container must be positive",IF(NOT(IF(AND(B412&gt;0,C412+N(D412)&gt;0),B412*(C412+N(D412))*(1+N(E412)/100)/F412&gt;0,TRUE)),"Card requirement below numeric range; rescale",IF(B412*(C412+N(D412))*(1+N(E412)/100)/F412&gt;9007199254740991,"Card count too large; rescale units","Ready"))),"Check inputs / numeric range")))</f>
        <v/>
      </c>
      <c r="H412" s="8">
        <f>IF(G412&lt;&gt;"Ready","",IFERROR(C412+N(D412),""))</f>
        <v/>
      </c>
      <c r="I412" s="8">
        <f>IF(G412&lt;&gt;"Ready","",IFERROR(B412*H412,""))</f>
        <v/>
      </c>
      <c r="J412" s="8">
        <f>IF(G412&lt;&gt;"Ready","",IFERROR(I412*(N(E412)/100),""))</f>
        <v/>
      </c>
      <c r="K412" s="8">
        <f>IF(G412&lt;&gt;"Ready","",IFERROR(I412*(1+N(E412)/100)/F412,""))</f>
        <v/>
      </c>
      <c r="L412" s="8">
        <f>IF(G412&lt;&gt;"Ready","",IFERROR(IF(ABS(K412-ROUND(K412,0))&lt;=MIN(8.881784197001252E-16*K412,1E-9),ROUND(K412,0),ROUNDUP(K412,0)),""))</f>
        <v/>
      </c>
      <c r="M412" s="8">
        <f>IF(G412&lt;&gt;"Ready","",IFERROR(L412*F412,""))</f>
        <v/>
      </c>
      <c r="N412" s="8">
        <f>IF(G412&lt;&gt;"Ready","",IFERROR(M412,""))</f>
        <v/>
      </c>
      <c r="O412" s="8">
        <f>IF(G412&lt;&gt;"Ready","",IFERROR(M412/2,""))</f>
        <v/>
      </c>
    </row>
    <row r="413">
      <c r="A413" s="6" t="n"/>
      <c r="B413" s="7" t="n"/>
      <c r="C413" s="7" t="n"/>
      <c r="D413" s="7" t="n"/>
      <c r="E413" s="7" t="n"/>
      <c r="F413" s="7" t="n"/>
      <c r="G413" s="8">
        <f>IF(COUNTA(A413:F413)=0,"",IF(TRIM(A413&amp;"")="","Item required",IFERROR(IF(NOT(AND(COUNT(B413:C413,F413)=3,MIN(B413:C413)&gt;=0,F413&gt;0,COUNT(D413:E413)=COUNTA(D413:E413),MIN(D413:E413)&gt;=0)),"Use nonnegative numbers; container must be positive",IF(NOT(IF(AND(B413&gt;0,C413+N(D413)&gt;0),B413*(C413+N(D413))*(1+N(E413)/100)/F413&gt;0,TRUE)),"Card requirement below numeric range; rescale",IF(B413*(C413+N(D413))*(1+N(E413)/100)/F413&gt;9007199254740991,"Card count too large; rescale units","Ready"))),"Check inputs / numeric range")))</f>
        <v/>
      </c>
      <c r="H413" s="8">
        <f>IF(G413&lt;&gt;"Ready","",IFERROR(C413+N(D413),""))</f>
        <v/>
      </c>
      <c r="I413" s="8">
        <f>IF(G413&lt;&gt;"Ready","",IFERROR(B413*H413,""))</f>
        <v/>
      </c>
      <c r="J413" s="8">
        <f>IF(G413&lt;&gt;"Ready","",IFERROR(I413*(N(E413)/100),""))</f>
        <v/>
      </c>
      <c r="K413" s="8">
        <f>IF(G413&lt;&gt;"Ready","",IFERROR(I413*(1+N(E413)/100)/F413,""))</f>
        <v/>
      </c>
      <c r="L413" s="8">
        <f>IF(G413&lt;&gt;"Ready","",IFERROR(IF(ABS(K413-ROUND(K413,0))&lt;=MIN(8.881784197001252E-16*K413,1E-9),ROUND(K413,0),ROUNDUP(K413,0)),""))</f>
        <v/>
      </c>
      <c r="M413" s="8">
        <f>IF(G413&lt;&gt;"Ready","",IFERROR(L413*F413,""))</f>
        <v/>
      </c>
      <c r="N413" s="8">
        <f>IF(G413&lt;&gt;"Ready","",IFERROR(M413,""))</f>
        <v/>
      </c>
      <c r="O413" s="8">
        <f>IF(G413&lt;&gt;"Ready","",IFERROR(M413/2,""))</f>
        <v/>
      </c>
    </row>
    <row r="414">
      <c r="A414" s="6" t="n"/>
      <c r="B414" s="7" t="n"/>
      <c r="C414" s="7" t="n"/>
      <c r="D414" s="7" t="n"/>
      <c r="E414" s="7" t="n"/>
      <c r="F414" s="7" t="n"/>
      <c r="G414" s="8">
        <f>IF(COUNTA(A414:F414)=0,"",IF(TRIM(A414&amp;"")="","Item required",IFERROR(IF(NOT(AND(COUNT(B414:C414,F414)=3,MIN(B414:C414)&gt;=0,F414&gt;0,COUNT(D414:E414)=COUNTA(D414:E414),MIN(D414:E414)&gt;=0)),"Use nonnegative numbers; container must be positive",IF(NOT(IF(AND(B414&gt;0,C414+N(D414)&gt;0),B414*(C414+N(D414))*(1+N(E414)/100)/F414&gt;0,TRUE)),"Card requirement below numeric range; rescale",IF(B414*(C414+N(D414))*(1+N(E414)/100)/F414&gt;9007199254740991,"Card count too large; rescale units","Ready"))),"Check inputs / numeric range")))</f>
        <v/>
      </c>
      <c r="H414" s="8">
        <f>IF(G414&lt;&gt;"Ready","",IFERROR(C414+N(D414),""))</f>
        <v/>
      </c>
      <c r="I414" s="8">
        <f>IF(G414&lt;&gt;"Ready","",IFERROR(B414*H414,""))</f>
        <v/>
      </c>
      <c r="J414" s="8">
        <f>IF(G414&lt;&gt;"Ready","",IFERROR(I414*(N(E414)/100),""))</f>
        <v/>
      </c>
      <c r="K414" s="8">
        <f>IF(G414&lt;&gt;"Ready","",IFERROR(I414*(1+N(E414)/100)/F414,""))</f>
        <v/>
      </c>
      <c r="L414" s="8">
        <f>IF(G414&lt;&gt;"Ready","",IFERROR(IF(ABS(K414-ROUND(K414,0))&lt;=MIN(8.881784197001252E-16*K414,1E-9),ROUND(K414,0),ROUNDUP(K414,0)),""))</f>
        <v/>
      </c>
      <c r="M414" s="8">
        <f>IF(G414&lt;&gt;"Ready","",IFERROR(L414*F414,""))</f>
        <v/>
      </c>
      <c r="N414" s="8">
        <f>IF(G414&lt;&gt;"Ready","",IFERROR(M414,""))</f>
        <v/>
      </c>
      <c r="O414" s="8">
        <f>IF(G414&lt;&gt;"Ready","",IFERROR(M414/2,""))</f>
        <v/>
      </c>
    </row>
    <row r="415">
      <c r="A415" s="6" t="n"/>
      <c r="B415" s="7" t="n"/>
      <c r="C415" s="7" t="n"/>
      <c r="D415" s="7" t="n"/>
      <c r="E415" s="7" t="n"/>
      <c r="F415" s="7" t="n"/>
      <c r="G415" s="8">
        <f>IF(COUNTA(A415:F415)=0,"",IF(TRIM(A415&amp;"")="","Item required",IFERROR(IF(NOT(AND(COUNT(B415:C415,F415)=3,MIN(B415:C415)&gt;=0,F415&gt;0,COUNT(D415:E415)=COUNTA(D415:E415),MIN(D415:E415)&gt;=0)),"Use nonnegative numbers; container must be positive",IF(NOT(IF(AND(B415&gt;0,C415+N(D415)&gt;0),B415*(C415+N(D415))*(1+N(E415)/100)/F415&gt;0,TRUE)),"Card requirement below numeric range; rescale",IF(B415*(C415+N(D415))*(1+N(E415)/100)/F415&gt;9007199254740991,"Card count too large; rescale units","Ready"))),"Check inputs / numeric range")))</f>
        <v/>
      </c>
      <c r="H415" s="8">
        <f>IF(G415&lt;&gt;"Ready","",IFERROR(C415+N(D415),""))</f>
        <v/>
      </c>
      <c r="I415" s="8">
        <f>IF(G415&lt;&gt;"Ready","",IFERROR(B415*H415,""))</f>
        <v/>
      </c>
      <c r="J415" s="8">
        <f>IF(G415&lt;&gt;"Ready","",IFERROR(I415*(N(E415)/100),""))</f>
        <v/>
      </c>
      <c r="K415" s="8">
        <f>IF(G415&lt;&gt;"Ready","",IFERROR(I415*(1+N(E415)/100)/F415,""))</f>
        <v/>
      </c>
      <c r="L415" s="8">
        <f>IF(G415&lt;&gt;"Ready","",IFERROR(IF(ABS(K415-ROUND(K415,0))&lt;=MIN(8.881784197001252E-16*K415,1E-9),ROUND(K415,0),ROUNDUP(K415,0)),""))</f>
        <v/>
      </c>
      <c r="M415" s="8">
        <f>IF(G415&lt;&gt;"Ready","",IFERROR(L415*F415,""))</f>
        <v/>
      </c>
      <c r="N415" s="8">
        <f>IF(G415&lt;&gt;"Ready","",IFERROR(M415,""))</f>
        <v/>
      </c>
      <c r="O415" s="8">
        <f>IF(G415&lt;&gt;"Ready","",IFERROR(M415/2,""))</f>
        <v/>
      </c>
    </row>
    <row r="416">
      <c r="A416" s="6" t="n"/>
      <c r="B416" s="7" t="n"/>
      <c r="C416" s="7" t="n"/>
      <c r="D416" s="7" t="n"/>
      <c r="E416" s="7" t="n"/>
      <c r="F416" s="7" t="n"/>
      <c r="G416" s="8">
        <f>IF(COUNTA(A416:F416)=0,"",IF(TRIM(A416&amp;"")="","Item required",IFERROR(IF(NOT(AND(COUNT(B416:C416,F416)=3,MIN(B416:C416)&gt;=0,F416&gt;0,COUNT(D416:E416)=COUNTA(D416:E416),MIN(D416:E416)&gt;=0)),"Use nonnegative numbers; container must be positive",IF(NOT(IF(AND(B416&gt;0,C416+N(D416)&gt;0),B416*(C416+N(D416))*(1+N(E416)/100)/F416&gt;0,TRUE)),"Card requirement below numeric range; rescale",IF(B416*(C416+N(D416))*(1+N(E416)/100)/F416&gt;9007199254740991,"Card count too large; rescale units","Ready"))),"Check inputs / numeric range")))</f>
        <v/>
      </c>
      <c r="H416" s="8">
        <f>IF(G416&lt;&gt;"Ready","",IFERROR(C416+N(D416),""))</f>
        <v/>
      </c>
      <c r="I416" s="8">
        <f>IF(G416&lt;&gt;"Ready","",IFERROR(B416*H416,""))</f>
        <v/>
      </c>
      <c r="J416" s="8">
        <f>IF(G416&lt;&gt;"Ready","",IFERROR(I416*(N(E416)/100),""))</f>
        <v/>
      </c>
      <c r="K416" s="8">
        <f>IF(G416&lt;&gt;"Ready","",IFERROR(I416*(1+N(E416)/100)/F416,""))</f>
        <v/>
      </c>
      <c r="L416" s="8">
        <f>IF(G416&lt;&gt;"Ready","",IFERROR(IF(ABS(K416-ROUND(K416,0))&lt;=MIN(8.881784197001252E-16*K416,1E-9),ROUND(K416,0),ROUNDUP(K416,0)),""))</f>
        <v/>
      </c>
      <c r="M416" s="8">
        <f>IF(G416&lt;&gt;"Ready","",IFERROR(L416*F416,""))</f>
        <v/>
      </c>
      <c r="N416" s="8">
        <f>IF(G416&lt;&gt;"Ready","",IFERROR(M416,""))</f>
        <v/>
      </c>
      <c r="O416" s="8">
        <f>IF(G416&lt;&gt;"Ready","",IFERROR(M416/2,""))</f>
        <v/>
      </c>
    </row>
    <row r="417">
      <c r="A417" s="6" t="n"/>
      <c r="B417" s="7" t="n"/>
      <c r="C417" s="7" t="n"/>
      <c r="D417" s="7" t="n"/>
      <c r="E417" s="7" t="n"/>
      <c r="F417" s="7" t="n"/>
      <c r="G417" s="8">
        <f>IF(COUNTA(A417:F417)=0,"",IF(TRIM(A417&amp;"")="","Item required",IFERROR(IF(NOT(AND(COUNT(B417:C417,F417)=3,MIN(B417:C417)&gt;=0,F417&gt;0,COUNT(D417:E417)=COUNTA(D417:E417),MIN(D417:E417)&gt;=0)),"Use nonnegative numbers; container must be positive",IF(NOT(IF(AND(B417&gt;0,C417+N(D417)&gt;0),B417*(C417+N(D417))*(1+N(E417)/100)/F417&gt;0,TRUE)),"Card requirement below numeric range; rescale",IF(B417*(C417+N(D417))*(1+N(E417)/100)/F417&gt;9007199254740991,"Card count too large; rescale units","Ready"))),"Check inputs / numeric range")))</f>
        <v/>
      </c>
      <c r="H417" s="8">
        <f>IF(G417&lt;&gt;"Ready","",IFERROR(C417+N(D417),""))</f>
        <v/>
      </c>
      <c r="I417" s="8">
        <f>IF(G417&lt;&gt;"Ready","",IFERROR(B417*H417,""))</f>
        <v/>
      </c>
      <c r="J417" s="8">
        <f>IF(G417&lt;&gt;"Ready","",IFERROR(I417*(N(E417)/100),""))</f>
        <v/>
      </c>
      <c r="K417" s="8">
        <f>IF(G417&lt;&gt;"Ready","",IFERROR(I417*(1+N(E417)/100)/F417,""))</f>
        <v/>
      </c>
      <c r="L417" s="8">
        <f>IF(G417&lt;&gt;"Ready","",IFERROR(IF(ABS(K417-ROUND(K417,0))&lt;=MIN(8.881784197001252E-16*K417,1E-9),ROUND(K417,0),ROUNDUP(K417,0)),""))</f>
        <v/>
      </c>
      <c r="M417" s="8">
        <f>IF(G417&lt;&gt;"Ready","",IFERROR(L417*F417,""))</f>
        <v/>
      </c>
      <c r="N417" s="8">
        <f>IF(G417&lt;&gt;"Ready","",IFERROR(M417,""))</f>
        <v/>
      </c>
      <c r="O417" s="8">
        <f>IF(G417&lt;&gt;"Ready","",IFERROR(M417/2,""))</f>
        <v/>
      </c>
    </row>
    <row r="418">
      <c r="A418" s="6" t="n"/>
      <c r="B418" s="7" t="n"/>
      <c r="C418" s="7" t="n"/>
      <c r="D418" s="7" t="n"/>
      <c r="E418" s="7" t="n"/>
      <c r="F418" s="7" t="n"/>
      <c r="G418" s="8">
        <f>IF(COUNTA(A418:F418)=0,"",IF(TRIM(A418&amp;"")="","Item required",IFERROR(IF(NOT(AND(COUNT(B418:C418,F418)=3,MIN(B418:C418)&gt;=0,F418&gt;0,COUNT(D418:E418)=COUNTA(D418:E418),MIN(D418:E418)&gt;=0)),"Use nonnegative numbers; container must be positive",IF(NOT(IF(AND(B418&gt;0,C418+N(D418)&gt;0),B418*(C418+N(D418))*(1+N(E418)/100)/F418&gt;0,TRUE)),"Card requirement below numeric range; rescale",IF(B418*(C418+N(D418))*(1+N(E418)/100)/F418&gt;9007199254740991,"Card count too large; rescale units","Ready"))),"Check inputs / numeric range")))</f>
        <v/>
      </c>
      <c r="H418" s="8">
        <f>IF(G418&lt;&gt;"Ready","",IFERROR(C418+N(D418),""))</f>
        <v/>
      </c>
      <c r="I418" s="8">
        <f>IF(G418&lt;&gt;"Ready","",IFERROR(B418*H418,""))</f>
        <v/>
      </c>
      <c r="J418" s="8">
        <f>IF(G418&lt;&gt;"Ready","",IFERROR(I418*(N(E418)/100),""))</f>
        <v/>
      </c>
      <c r="K418" s="8">
        <f>IF(G418&lt;&gt;"Ready","",IFERROR(I418*(1+N(E418)/100)/F418,""))</f>
        <v/>
      </c>
      <c r="L418" s="8">
        <f>IF(G418&lt;&gt;"Ready","",IFERROR(IF(ABS(K418-ROUND(K418,0))&lt;=MIN(8.881784197001252E-16*K418,1E-9),ROUND(K418,0),ROUNDUP(K418,0)),""))</f>
        <v/>
      </c>
      <c r="M418" s="8">
        <f>IF(G418&lt;&gt;"Ready","",IFERROR(L418*F418,""))</f>
        <v/>
      </c>
      <c r="N418" s="8">
        <f>IF(G418&lt;&gt;"Ready","",IFERROR(M418,""))</f>
        <v/>
      </c>
      <c r="O418" s="8">
        <f>IF(G418&lt;&gt;"Ready","",IFERROR(M418/2,""))</f>
        <v/>
      </c>
    </row>
    <row r="419">
      <c r="A419" s="6" t="n"/>
      <c r="B419" s="7" t="n"/>
      <c r="C419" s="7" t="n"/>
      <c r="D419" s="7" t="n"/>
      <c r="E419" s="7" t="n"/>
      <c r="F419" s="7" t="n"/>
      <c r="G419" s="8">
        <f>IF(COUNTA(A419:F419)=0,"",IF(TRIM(A419&amp;"")="","Item required",IFERROR(IF(NOT(AND(COUNT(B419:C419,F419)=3,MIN(B419:C419)&gt;=0,F419&gt;0,COUNT(D419:E419)=COUNTA(D419:E419),MIN(D419:E419)&gt;=0)),"Use nonnegative numbers; container must be positive",IF(NOT(IF(AND(B419&gt;0,C419+N(D419)&gt;0),B419*(C419+N(D419))*(1+N(E419)/100)/F419&gt;0,TRUE)),"Card requirement below numeric range; rescale",IF(B419*(C419+N(D419))*(1+N(E419)/100)/F419&gt;9007199254740991,"Card count too large; rescale units","Ready"))),"Check inputs / numeric range")))</f>
        <v/>
      </c>
      <c r="H419" s="8">
        <f>IF(G419&lt;&gt;"Ready","",IFERROR(C419+N(D419),""))</f>
        <v/>
      </c>
      <c r="I419" s="8">
        <f>IF(G419&lt;&gt;"Ready","",IFERROR(B419*H419,""))</f>
        <v/>
      </c>
      <c r="J419" s="8">
        <f>IF(G419&lt;&gt;"Ready","",IFERROR(I419*(N(E419)/100),""))</f>
        <v/>
      </c>
      <c r="K419" s="8">
        <f>IF(G419&lt;&gt;"Ready","",IFERROR(I419*(1+N(E419)/100)/F419,""))</f>
        <v/>
      </c>
      <c r="L419" s="8">
        <f>IF(G419&lt;&gt;"Ready","",IFERROR(IF(ABS(K419-ROUND(K419,0))&lt;=MIN(8.881784197001252E-16*K419,1E-9),ROUND(K419,0),ROUNDUP(K419,0)),""))</f>
        <v/>
      </c>
      <c r="M419" s="8">
        <f>IF(G419&lt;&gt;"Ready","",IFERROR(L419*F419,""))</f>
        <v/>
      </c>
      <c r="N419" s="8">
        <f>IF(G419&lt;&gt;"Ready","",IFERROR(M419,""))</f>
        <v/>
      </c>
      <c r="O419" s="8">
        <f>IF(G419&lt;&gt;"Ready","",IFERROR(M419/2,""))</f>
        <v/>
      </c>
    </row>
    <row r="420">
      <c r="A420" s="6" t="n"/>
      <c r="B420" s="7" t="n"/>
      <c r="C420" s="7" t="n"/>
      <c r="D420" s="7" t="n"/>
      <c r="E420" s="7" t="n"/>
      <c r="F420" s="7" t="n"/>
      <c r="G420" s="8">
        <f>IF(COUNTA(A420:F420)=0,"",IF(TRIM(A420&amp;"")="","Item required",IFERROR(IF(NOT(AND(COUNT(B420:C420,F420)=3,MIN(B420:C420)&gt;=0,F420&gt;0,COUNT(D420:E420)=COUNTA(D420:E420),MIN(D420:E420)&gt;=0)),"Use nonnegative numbers; container must be positive",IF(NOT(IF(AND(B420&gt;0,C420+N(D420)&gt;0),B420*(C420+N(D420))*(1+N(E420)/100)/F420&gt;0,TRUE)),"Card requirement below numeric range; rescale",IF(B420*(C420+N(D420))*(1+N(E420)/100)/F420&gt;9007199254740991,"Card count too large; rescale units","Ready"))),"Check inputs / numeric range")))</f>
        <v/>
      </c>
      <c r="H420" s="8">
        <f>IF(G420&lt;&gt;"Ready","",IFERROR(C420+N(D420),""))</f>
        <v/>
      </c>
      <c r="I420" s="8">
        <f>IF(G420&lt;&gt;"Ready","",IFERROR(B420*H420,""))</f>
        <v/>
      </c>
      <c r="J420" s="8">
        <f>IF(G420&lt;&gt;"Ready","",IFERROR(I420*(N(E420)/100),""))</f>
        <v/>
      </c>
      <c r="K420" s="8">
        <f>IF(G420&lt;&gt;"Ready","",IFERROR(I420*(1+N(E420)/100)/F420,""))</f>
        <v/>
      </c>
      <c r="L420" s="8">
        <f>IF(G420&lt;&gt;"Ready","",IFERROR(IF(ABS(K420-ROUND(K420,0))&lt;=MIN(8.881784197001252E-16*K420,1E-9),ROUND(K420,0),ROUNDUP(K420,0)),""))</f>
        <v/>
      </c>
      <c r="M420" s="8">
        <f>IF(G420&lt;&gt;"Ready","",IFERROR(L420*F420,""))</f>
        <v/>
      </c>
      <c r="N420" s="8">
        <f>IF(G420&lt;&gt;"Ready","",IFERROR(M420,""))</f>
        <v/>
      </c>
      <c r="O420" s="8">
        <f>IF(G420&lt;&gt;"Ready","",IFERROR(M420/2,""))</f>
        <v/>
      </c>
    </row>
    <row r="421">
      <c r="A421" s="6" t="n"/>
      <c r="B421" s="7" t="n"/>
      <c r="C421" s="7" t="n"/>
      <c r="D421" s="7" t="n"/>
      <c r="E421" s="7" t="n"/>
      <c r="F421" s="7" t="n"/>
      <c r="G421" s="8">
        <f>IF(COUNTA(A421:F421)=0,"",IF(TRIM(A421&amp;"")="","Item required",IFERROR(IF(NOT(AND(COUNT(B421:C421,F421)=3,MIN(B421:C421)&gt;=0,F421&gt;0,COUNT(D421:E421)=COUNTA(D421:E421),MIN(D421:E421)&gt;=0)),"Use nonnegative numbers; container must be positive",IF(NOT(IF(AND(B421&gt;0,C421+N(D421)&gt;0),B421*(C421+N(D421))*(1+N(E421)/100)/F421&gt;0,TRUE)),"Card requirement below numeric range; rescale",IF(B421*(C421+N(D421))*(1+N(E421)/100)/F421&gt;9007199254740991,"Card count too large; rescale units","Ready"))),"Check inputs / numeric range")))</f>
        <v/>
      </c>
      <c r="H421" s="8">
        <f>IF(G421&lt;&gt;"Ready","",IFERROR(C421+N(D421),""))</f>
        <v/>
      </c>
      <c r="I421" s="8">
        <f>IF(G421&lt;&gt;"Ready","",IFERROR(B421*H421,""))</f>
        <v/>
      </c>
      <c r="J421" s="8">
        <f>IF(G421&lt;&gt;"Ready","",IFERROR(I421*(N(E421)/100),""))</f>
        <v/>
      </c>
      <c r="K421" s="8">
        <f>IF(G421&lt;&gt;"Ready","",IFERROR(I421*(1+N(E421)/100)/F421,""))</f>
        <v/>
      </c>
      <c r="L421" s="8">
        <f>IF(G421&lt;&gt;"Ready","",IFERROR(IF(ABS(K421-ROUND(K421,0))&lt;=MIN(8.881784197001252E-16*K421,1E-9),ROUND(K421,0),ROUNDUP(K421,0)),""))</f>
        <v/>
      </c>
      <c r="M421" s="8">
        <f>IF(G421&lt;&gt;"Ready","",IFERROR(L421*F421,""))</f>
        <v/>
      </c>
      <c r="N421" s="8">
        <f>IF(G421&lt;&gt;"Ready","",IFERROR(M421,""))</f>
        <v/>
      </c>
      <c r="O421" s="8">
        <f>IF(G421&lt;&gt;"Ready","",IFERROR(M421/2,""))</f>
        <v/>
      </c>
    </row>
    <row r="422">
      <c r="A422" s="6" t="n"/>
      <c r="B422" s="7" t="n"/>
      <c r="C422" s="7" t="n"/>
      <c r="D422" s="7" t="n"/>
      <c r="E422" s="7" t="n"/>
      <c r="F422" s="7" t="n"/>
      <c r="G422" s="8">
        <f>IF(COUNTA(A422:F422)=0,"",IF(TRIM(A422&amp;"")="","Item required",IFERROR(IF(NOT(AND(COUNT(B422:C422,F422)=3,MIN(B422:C422)&gt;=0,F422&gt;0,COUNT(D422:E422)=COUNTA(D422:E422),MIN(D422:E422)&gt;=0)),"Use nonnegative numbers; container must be positive",IF(NOT(IF(AND(B422&gt;0,C422+N(D422)&gt;0),B422*(C422+N(D422))*(1+N(E422)/100)/F422&gt;0,TRUE)),"Card requirement below numeric range; rescale",IF(B422*(C422+N(D422))*(1+N(E422)/100)/F422&gt;9007199254740991,"Card count too large; rescale units","Ready"))),"Check inputs / numeric range")))</f>
        <v/>
      </c>
      <c r="H422" s="8">
        <f>IF(G422&lt;&gt;"Ready","",IFERROR(C422+N(D422),""))</f>
        <v/>
      </c>
      <c r="I422" s="8">
        <f>IF(G422&lt;&gt;"Ready","",IFERROR(B422*H422,""))</f>
        <v/>
      </c>
      <c r="J422" s="8">
        <f>IF(G422&lt;&gt;"Ready","",IFERROR(I422*(N(E422)/100),""))</f>
        <v/>
      </c>
      <c r="K422" s="8">
        <f>IF(G422&lt;&gt;"Ready","",IFERROR(I422*(1+N(E422)/100)/F422,""))</f>
        <v/>
      </c>
      <c r="L422" s="8">
        <f>IF(G422&lt;&gt;"Ready","",IFERROR(IF(ABS(K422-ROUND(K422,0))&lt;=MIN(8.881784197001252E-16*K422,1E-9),ROUND(K422,0),ROUNDUP(K422,0)),""))</f>
        <v/>
      </c>
      <c r="M422" s="8">
        <f>IF(G422&lt;&gt;"Ready","",IFERROR(L422*F422,""))</f>
        <v/>
      </c>
      <c r="N422" s="8">
        <f>IF(G422&lt;&gt;"Ready","",IFERROR(M422,""))</f>
        <v/>
      </c>
      <c r="O422" s="8">
        <f>IF(G422&lt;&gt;"Ready","",IFERROR(M422/2,""))</f>
        <v/>
      </c>
    </row>
    <row r="423">
      <c r="A423" s="6" t="n"/>
      <c r="B423" s="7" t="n"/>
      <c r="C423" s="7" t="n"/>
      <c r="D423" s="7" t="n"/>
      <c r="E423" s="7" t="n"/>
      <c r="F423" s="7" t="n"/>
      <c r="G423" s="8">
        <f>IF(COUNTA(A423:F423)=0,"",IF(TRIM(A423&amp;"")="","Item required",IFERROR(IF(NOT(AND(COUNT(B423:C423,F423)=3,MIN(B423:C423)&gt;=0,F423&gt;0,COUNT(D423:E423)=COUNTA(D423:E423),MIN(D423:E423)&gt;=0)),"Use nonnegative numbers; container must be positive",IF(NOT(IF(AND(B423&gt;0,C423+N(D423)&gt;0),B423*(C423+N(D423))*(1+N(E423)/100)/F423&gt;0,TRUE)),"Card requirement below numeric range; rescale",IF(B423*(C423+N(D423))*(1+N(E423)/100)/F423&gt;9007199254740991,"Card count too large; rescale units","Ready"))),"Check inputs / numeric range")))</f>
        <v/>
      </c>
      <c r="H423" s="8">
        <f>IF(G423&lt;&gt;"Ready","",IFERROR(C423+N(D423),""))</f>
        <v/>
      </c>
      <c r="I423" s="8">
        <f>IF(G423&lt;&gt;"Ready","",IFERROR(B423*H423,""))</f>
        <v/>
      </c>
      <c r="J423" s="8">
        <f>IF(G423&lt;&gt;"Ready","",IFERROR(I423*(N(E423)/100),""))</f>
        <v/>
      </c>
      <c r="K423" s="8">
        <f>IF(G423&lt;&gt;"Ready","",IFERROR(I423*(1+N(E423)/100)/F423,""))</f>
        <v/>
      </c>
      <c r="L423" s="8">
        <f>IF(G423&lt;&gt;"Ready","",IFERROR(IF(ABS(K423-ROUND(K423,0))&lt;=MIN(8.881784197001252E-16*K423,1E-9),ROUND(K423,0),ROUNDUP(K423,0)),""))</f>
        <v/>
      </c>
      <c r="M423" s="8">
        <f>IF(G423&lt;&gt;"Ready","",IFERROR(L423*F423,""))</f>
        <v/>
      </c>
      <c r="N423" s="8">
        <f>IF(G423&lt;&gt;"Ready","",IFERROR(M423,""))</f>
        <v/>
      </c>
      <c r="O423" s="8">
        <f>IF(G423&lt;&gt;"Ready","",IFERROR(M423/2,""))</f>
        <v/>
      </c>
    </row>
    <row r="424">
      <c r="A424" s="6" t="n"/>
      <c r="B424" s="7" t="n"/>
      <c r="C424" s="7" t="n"/>
      <c r="D424" s="7" t="n"/>
      <c r="E424" s="7" t="n"/>
      <c r="F424" s="7" t="n"/>
      <c r="G424" s="8">
        <f>IF(COUNTA(A424:F424)=0,"",IF(TRIM(A424&amp;"")="","Item required",IFERROR(IF(NOT(AND(COUNT(B424:C424,F424)=3,MIN(B424:C424)&gt;=0,F424&gt;0,COUNT(D424:E424)=COUNTA(D424:E424),MIN(D424:E424)&gt;=0)),"Use nonnegative numbers; container must be positive",IF(NOT(IF(AND(B424&gt;0,C424+N(D424)&gt;0),B424*(C424+N(D424))*(1+N(E424)/100)/F424&gt;0,TRUE)),"Card requirement below numeric range; rescale",IF(B424*(C424+N(D424))*(1+N(E424)/100)/F424&gt;9007199254740991,"Card count too large; rescale units","Ready"))),"Check inputs / numeric range")))</f>
        <v/>
      </c>
      <c r="H424" s="8">
        <f>IF(G424&lt;&gt;"Ready","",IFERROR(C424+N(D424),""))</f>
        <v/>
      </c>
      <c r="I424" s="8">
        <f>IF(G424&lt;&gt;"Ready","",IFERROR(B424*H424,""))</f>
        <v/>
      </c>
      <c r="J424" s="8">
        <f>IF(G424&lt;&gt;"Ready","",IFERROR(I424*(N(E424)/100),""))</f>
        <v/>
      </c>
      <c r="K424" s="8">
        <f>IF(G424&lt;&gt;"Ready","",IFERROR(I424*(1+N(E424)/100)/F424,""))</f>
        <v/>
      </c>
      <c r="L424" s="8">
        <f>IF(G424&lt;&gt;"Ready","",IFERROR(IF(ABS(K424-ROUND(K424,0))&lt;=MIN(8.881784197001252E-16*K424,1E-9),ROUND(K424,0),ROUNDUP(K424,0)),""))</f>
        <v/>
      </c>
      <c r="M424" s="8">
        <f>IF(G424&lt;&gt;"Ready","",IFERROR(L424*F424,""))</f>
        <v/>
      </c>
      <c r="N424" s="8">
        <f>IF(G424&lt;&gt;"Ready","",IFERROR(M424,""))</f>
        <v/>
      </c>
      <c r="O424" s="8">
        <f>IF(G424&lt;&gt;"Ready","",IFERROR(M424/2,""))</f>
        <v/>
      </c>
    </row>
    <row r="425">
      <c r="A425" s="6" t="n"/>
      <c r="B425" s="7" t="n"/>
      <c r="C425" s="7" t="n"/>
      <c r="D425" s="7" t="n"/>
      <c r="E425" s="7" t="n"/>
      <c r="F425" s="7" t="n"/>
      <c r="G425" s="8">
        <f>IF(COUNTA(A425:F425)=0,"",IF(TRIM(A425&amp;"")="","Item required",IFERROR(IF(NOT(AND(COUNT(B425:C425,F425)=3,MIN(B425:C425)&gt;=0,F425&gt;0,COUNT(D425:E425)=COUNTA(D425:E425),MIN(D425:E425)&gt;=0)),"Use nonnegative numbers; container must be positive",IF(NOT(IF(AND(B425&gt;0,C425+N(D425)&gt;0),B425*(C425+N(D425))*(1+N(E425)/100)/F425&gt;0,TRUE)),"Card requirement below numeric range; rescale",IF(B425*(C425+N(D425))*(1+N(E425)/100)/F425&gt;9007199254740991,"Card count too large; rescale units","Ready"))),"Check inputs / numeric range")))</f>
        <v/>
      </c>
      <c r="H425" s="8">
        <f>IF(G425&lt;&gt;"Ready","",IFERROR(C425+N(D425),""))</f>
        <v/>
      </c>
      <c r="I425" s="8">
        <f>IF(G425&lt;&gt;"Ready","",IFERROR(B425*H425,""))</f>
        <v/>
      </c>
      <c r="J425" s="8">
        <f>IF(G425&lt;&gt;"Ready","",IFERROR(I425*(N(E425)/100),""))</f>
        <v/>
      </c>
      <c r="K425" s="8">
        <f>IF(G425&lt;&gt;"Ready","",IFERROR(I425*(1+N(E425)/100)/F425,""))</f>
        <v/>
      </c>
      <c r="L425" s="8">
        <f>IF(G425&lt;&gt;"Ready","",IFERROR(IF(ABS(K425-ROUND(K425,0))&lt;=MIN(8.881784197001252E-16*K425,1E-9),ROUND(K425,0),ROUNDUP(K425,0)),""))</f>
        <v/>
      </c>
      <c r="M425" s="8">
        <f>IF(G425&lt;&gt;"Ready","",IFERROR(L425*F425,""))</f>
        <v/>
      </c>
      <c r="N425" s="8">
        <f>IF(G425&lt;&gt;"Ready","",IFERROR(M425,""))</f>
        <v/>
      </c>
      <c r="O425" s="8">
        <f>IF(G425&lt;&gt;"Ready","",IFERROR(M425/2,""))</f>
        <v/>
      </c>
    </row>
    <row r="426">
      <c r="A426" s="6" t="n"/>
      <c r="B426" s="7" t="n"/>
      <c r="C426" s="7" t="n"/>
      <c r="D426" s="7" t="n"/>
      <c r="E426" s="7" t="n"/>
      <c r="F426" s="7" t="n"/>
      <c r="G426" s="8">
        <f>IF(COUNTA(A426:F426)=0,"",IF(TRIM(A426&amp;"")="","Item required",IFERROR(IF(NOT(AND(COUNT(B426:C426,F426)=3,MIN(B426:C426)&gt;=0,F426&gt;0,COUNT(D426:E426)=COUNTA(D426:E426),MIN(D426:E426)&gt;=0)),"Use nonnegative numbers; container must be positive",IF(NOT(IF(AND(B426&gt;0,C426+N(D426)&gt;0),B426*(C426+N(D426))*(1+N(E426)/100)/F426&gt;0,TRUE)),"Card requirement below numeric range; rescale",IF(B426*(C426+N(D426))*(1+N(E426)/100)/F426&gt;9007199254740991,"Card count too large; rescale units","Ready"))),"Check inputs / numeric range")))</f>
        <v/>
      </c>
      <c r="H426" s="8">
        <f>IF(G426&lt;&gt;"Ready","",IFERROR(C426+N(D426),""))</f>
        <v/>
      </c>
      <c r="I426" s="8">
        <f>IF(G426&lt;&gt;"Ready","",IFERROR(B426*H426,""))</f>
        <v/>
      </c>
      <c r="J426" s="8">
        <f>IF(G426&lt;&gt;"Ready","",IFERROR(I426*(N(E426)/100),""))</f>
        <v/>
      </c>
      <c r="K426" s="8">
        <f>IF(G426&lt;&gt;"Ready","",IFERROR(I426*(1+N(E426)/100)/F426,""))</f>
        <v/>
      </c>
      <c r="L426" s="8">
        <f>IF(G426&lt;&gt;"Ready","",IFERROR(IF(ABS(K426-ROUND(K426,0))&lt;=MIN(8.881784197001252E-16*K426,1E-9),ROUND(K426,0),ROUNDUP(K426,0)),""))</f>
        <v/>
      </c>
      <c r="M426" s="8">
        <f>IF(G426&lt;&gt;"Ready","",IFERROR(L426*F426,""))</f>
        <v/>
      </c>
      <c r="N426" s="8">
        <f>IF(G426&lt;&gt;"Ready","",IFERROR(M426,""))</f>
        <v/>
      </c>
      <c r="O426" s="8">
        <f>IF(G426&lt;&gt;"Ready","",IFERROR(M426/2,""))</f>
        <v/>
      </c>
    </row>
    <row r="427">
      <c r="A427" s="6" t="n"/>
      <c r="B427" s="7" t="n"/>
      <c r="C427" s="7" t="n"/>
      <c r="D427" s="7" t="n"/>
      <c r="E427" s="7" t="n"/>
      <c r="F427" s="7" t="n"/>
      <c r="G427" s="8">
        <f>IF(COUNTA(A427:F427)=0,"",IF(TRIM(A427&amp;"")="","Item required",IFERROR(IF(NOT(AND(COUNT(B427:C427,F427)=3,MIN(B427:C427)&gt;=0,F427&gt;0,COUNT(D427:E427)=COUNTA(D427:E427),MIN(D427:E427)&gt;=0)),"Use nonnegative numbers; container must be positive",IF(NOT(IF(AND(B427&gt;0,C427+N(D427)&gt;0),B427*(C427+N(D427))*(1+N(E427)/100)/F427&gt;0,TRUE)),"Card requirement below numeric range; rescale",IF(B427*(C427+N(D427))*(1+N(E427)/100)/F427&gt;9007199254740991,"Card count too large; rescale units","Ready"))),"Check inputs / numeric range")))</f>
        <v/>
      </c>
      <c r="H427" s="8">
        <f>IF(G427&lt;&gt;"Ready","",IFERROR(C427+N(D427),""))</f>
        <v/>
      </c>
      <c r="I427" s="8">
        <f>IF(G427&lt;&gt;"Ready","",IFERROR(B427*H427,""))</f>
        <v/>
      </c>
      <c r="J427" s="8">
        <f>IF(G427&lt;&gt;"Ready","",IFERROR(I427*(N(E427)/100),""))</f>
        <v/>
      </c>
      <c r="K427" s="8">
        <f>IF(G427&lt;&gt;"Ready","",IFERROR(I427*(1+N(E427)/100)/F427,""))</f>
        <v/>
      </c>
      <c r="L427" s="8">
        <f>IF(G427&lt;&gt;"Ready","",IFERROR(IF(ABS(K427-ROUND(K427,0))&lt;=MIN(8.881784197001252E-16*K427,1E-9),ROUND(K427,0),ROUNDUP(K427,0)),""))</f>
        <v/>
      </c>
      <c r="M427" s="8">
        <f>IF(G427&lt;&gt;"Ready","",IFERROR(L427*F427,""))</f>
        <v/>
      </c>
      <c r="N427" s="8">
        <f>IF(G427&lt;&gt;"Ready","",IFERROR(M427,""))</f>
        <v/>
      </c>
      <c r="O427" s="8">
        <f>IF(G427&lt;&gt;"Ready","",IFERROR(M427/2,""))</f>
        <v/>
      </c>
    </row>
    <row r="428">
      <c r="A428" s="6" t="n"/>
      <c r="B428" s="7" t="n"/>
      <c r="C428" s="7" t="n"/>
      <c r="D428" s="7" t="n"/>
      <c r="E428" s="7" t="n"/>
      <c r="F428" s="7" t="n"/>
      <c r="G428" s="8">
        <f>IF(COUNTA(A428:F428)=0,"",IF(TRIM(A428&amp;"")="","Item required",IFERROR(IF(NOT(AND(COUNT(B428:C428,F428)=3,MIN(B428:C428)&gt;=0,F428&gt;0,COUNT(D428:E428)=COUNTA(D428:E428),MIN(D428:E428)&gt;=0)),"Use nonnegative numbers; container must be positive",IF(NOT(IF(AND(B428&gt;0,C428+N(D428)&gt;0),B428*(C428+N(D428))*(1+N(E428)/100)/F428&gt;0,TRUE)),"Card requirement below numeric range; rescale",IF(B428*(C428+N(D428))*(1+N(E428)/100)/F428&gt;9007199254740991,"Card count too large; rescale units","Ready"))),"Check inputs / numeric range")))</f>
        <v/>
      </c>
      <c r="H428" s="8">
        <f>IF(G428&lt;&gt;"Ready","",IFERROR(C428+N(D428),""))</f>
        <v/>
      </c>
      <c r="I428" s="8">
        <f>IF(G428&lt;&gt;"Ready","",IFERROR(B428*H428,""))</f>
        <v/>
      </c>
      <c r="J428" s="8">
        <f>IF(G428&lt;&gt;"Ready","",IFERROR(I428*(N(E428)/100),""))</f>
        <v/>
      </c>
      <c r="K428" s="8">
        <f>IF(G428&lt;&gt;"Ready","",IFERROR(I428*(1+N(E428)/100)/F428,""))</f>
        <v/>
      </c>
      <c r="L428" s="8">
        <f>IF(G428&lt;&gt;"Ready","",IFERROR(IF(ABS(K428-ROUND(K428,0))&lt;=MIN(8.881784197001252E-16*K428,1E-9),ROUND(K428,0),ROUNDUP(K428,0)),""))</f>
        <v/>
      </c>
      <c r="M428" s="8">
        <f>IF(G428&lt;&gt;"Ready","",IFERROR(L428*F428,""))</f>
        <v/>
      </c>
      <c r="N428" s="8">
        <f>IF(G428&lt;&gt;"Ready","",IFERROR(M428,""))</f>
        <v/>
      </c>
      <c r="O428" s="8">
        <f>IF(G428&lt;&gt;"Ready","",IFERROR(M428/2,""))</f>
        <v/>
      </c>
    </row>
    <row r="429">
      <c r="A429" s="6" t="n"/>
      <c r="B429" s="7" t="n"/>
      <c r="C429" s="7" t="n"/>
      <c r="D429" s="7" t="n"/>
      <c r="E429" s="7" t="n"/>
      <c r="F429" s="7" t="n"/>
      <c r="G429" s="8">
        <f>IF(COUNTA(A429:F429)=0,"",IF(TRIM(A429&amp;"")="","Item required",IFERROR(IF(NOT(AND(COUNT(B429:C429,F429)=3,MIN(B429:C429)&gt;=0,F429&gt;0,COUNT(D429:E429)=COUNTA(D429:E429),MIN(D429:E429)&gt;=0)),"Use nonnegative numbers; container must be positive",IF(NOT(IF(AND(B429&gt;0,C429+N(D429)&gt;0),B429*(C429+N(D429))*(1+N(E429)/100)/F429&gt;0,TRUE)),"Card requirement below numeric range; rescale",IF(B429*(C429+N(D429))*(1+N(E429)/100)/F429&gt;9007199254740991,"Card count too large; rescale units","Ready"))),"Check inputs / numeric range")))</f>
        <v/>
      </c>
      <c r="H429" s="8">
        <f>IF(G429&lt;&gt;"Ready","",IFERROR(C429+N(D429),""))</f>
        <v/>
      </c>
      <c r="I429" s="8">
        <f>IF(G429&lt;&gt;"Ready","",IFERROR(B429*H429,""))</f>
        <v/>
      </c>
      <c r="J429" s="8">
        <f>IF(G429&lt;&gt;"Ready","",IFERROR(I429*(N(E429)/100),""))</f>
        <v/>
      </c>
      <c r="K429" s="8">
        <f>IF(G429&lt;&gt;"Ready","",IFERROR(I429*(1+N(E429)/100)/F429,""))</f>
        <v/>
      </c>
      <c r="L429" s="8">
        <f>IF(G429&lt;&gt;"Ready","",IFERROR(IF(ABS(K429-ROUND(K429,0))&lt;=MIN(8.881784197001252E-16*K429,1E-9),ROUND(K429,0),ROUNDUP(K429,0)),""))</f>
        <v/>
      </c>
      <c r="M429" s="8">
        <f>IF(G429&lt;&gt;"Ready","",IFERROR(L429*F429,""))</f>
        <v/>
      </c>
      <c r="N429" s="8">
        <f>IF(G429&lt;&gt;"Ready","",IFERROR(M429,""))</f>
        <v/>
      </c>
      <c r="O429" s="8">
        <f>IF(G429&lt;&gt;"Ready","",IFERROR(M429/2,""))</f>
        <v/>
      </c>
    </row>
    <row r="430">
      <c r="A430" s="6" t="n"/>
      <c r="B430" s="7" t="n"/>
      <c r="C430" s="7" t="n"/>
      <c r="D430" s="7" t="n"/>
      <c r="E430" s="7" t="n"/>
      <c r="F430" s="7" t="n"/>
      <c r="G430" s="8">
        <f>IF(COUNTA(A430:F430)=0,"",IF(TRIM(A430&amp;"")="","Item required",IFERROR(IF(NOT(AND(COUNT(B430:C430,F430)=3,MIN(B430:C430)&gt;=0,F430&gt;0,COUNT(D430:E430)=COUNTA(D430:E430),MIN(D430:E430)&gt;=0)),"Use nonnegative numbers; container must be positive",IF(NOT(IF(AND(B430&gt;0,C430+N(D430)&gt;0),B430*(C430+N(D430))*(1+N(E430)/100)/F430&gt;0,TRUE)),"Card requirement below numeric range; rescale",IF(B430*(C430+N(D430))*(1+N(E430)/100)/F430&gt;9007199254740991,"Card count too large; rescale units","Ready"))),"Check inputs / numeric range")))</f>
        <v/>
      </c>
      <c r="H430" s="8">
        <f>IF(G430&lt;&gt;"Ready","",IFERROR(C430+N(D430),""))</f>
        <v/>
      </c>
      <c r="I430" s="8">
        <f>IF(G430&lt;&gt;"Ready","",IFERROR(B430*H430,""))</f>
        <v/>
      </c>
      <c r="J430" s="8">
        <f>IF(G430&lt;&gt;"Ready","",IFERROR(I430*(N(E430)/100),""))</f>
        <v/>
      </c>
      <c r="K430" s="8">
        <f>IF(G430&lt;&gt;"Ready","",IFERROR(I430*(1+N(E430)/100)/F430,""))</f>
        <v/>
      </c>
      <c r="L430" s="8">
        <f>IF(G430&lt;&gt;"Ready","",IFERROR(IF(ABS(K430-ROUND(K430,0))&lt;=MIN(8.881784197001252E-16*K430,1E-9),ROUND(K430,0),ROUNDUP(K430,0)),""))</f>
        <v/>
      </c>
      <c r="M430" s="8">
        <f>IF(G430&lt;&gt;"Ready","",IFERROR(L430*F430,""))</f>
        <v/>
      </c>
      <c r="N430" s="8">
        <f>IF(G430&lt;&gt;"Ready","",IFERROR(M430,""))</f>
        <v/>
      </c>
      <c r="O430" s="8">
        <f>IF(G430&lt;&gt;"Ready","",IFERROR(M430/2,""))</f>
        <v/>
      </c>
    </row>
    <row r="431">
      <c r="A431" s="6" t="n"/>
      <c r="B431" s="7" t="n"/>
      <c r="C431" s="7" t="n"/>
      <c r="D431" s="7" t="n"/>
      <c r="E431" s="7" t="n"/>
      <c r="F431" s="7" t="n"/>
      <c r="G431" s="8">
        <f>IF(COUNTA(A431:F431)=0,"",IF(TRIM(A431&amp;"")="","Item required",IFERROR(IF(NOT(AND(COUNT(B431:C431,F431)=3,MIN(B431:C431)&gt;=0,F431&gt;0,COUNT(D431:E431)=COUNTA(D431:E431),MIN(D431:E431)&gt;=0)),"Use nonnegative numbers; container must be positive",IF(NOT(IF(AND(B431&gt;0,C431+N(D431)&gt;0),B431*(C431+N(D431))*(1+N(E431)/100)/F431&gt;0,TRUE)),"Card requirement below numeric range; rescale",IF(B431*(C431+N(D431))*(1+N(E431)/100)/F431&gt;9007199254740991,"Card count too large; rescale units","Ready"))),"Check inputs / numeric range")))</f>
        <v/>
      </c>
      <c r="H431" s="8">
        <f>IF(G431&lt;&gt;"Ready","",IFERROR(C431+N(D431),""))</f>
        <v/>
      </c>
      <c r="I431" s="8">
        <f>IF(G431&lt;&gt;"Ready","",IFERROR(B431*H431,""))</f>
        <v/>
      </c>
      <c r="J431" s="8">
        <f>IF(G431&lt;&gt;"Ready","",IFERROR(I431*(N(E431)/100),""))</f>
        <v/>
      </c>
      <c r="K431" s="8">
        <f>IF(G431&lt;&gt;"Ready","",IFERROR(I431*(1+N(E431)/100)/F431,""))</f>
        <v/>
      </c>
      <c r="L431" s="8">
        <f>IF(G431&lt;&gt;"Ready","",IFERROR(IF(ABS(K431-ROUND(K431,0))&lt;=MIN(8.881784197001252E-16*K431,1E-9),ROUND(K431,0),ROUNDUP(K431,0)),""))</f>
        <v/>
      </c>
      <c r="M431" s="8">
        <f>IF(G431&lt;&gt;"Ready","",IFERROR(L431*F431,""))</f>
        <v/>
      </c>
      <c r="N431" s="8">
        <f>IF(G431&lt;&gt;"Ready","",IFERROR(M431,""))</f>
        <v/>
      </c>
      <c r="O431" s="8">
        <f>IF(G431&lt;&gt;"Ready","",IFERROR(M431/2,""))</f>
        <v/>
      </c>
    </row>
    <row r="432">
      <c r="A432" s="6" t="n"/>
      <c r="B432" s="7" t="n"/>
      <c r="C432" s="7" t="n"/>
      <c r="D432" s="7" t="n"/>
      <c r="E432" s="7" t="n"/>
      <c r="F432" s="7" t="n"/>
      <c r="G432" s="8">
        <f>IF(COUNTA(A432:F432)=0,"",IF(TRIM(A432&amp;"")="","Item required",IFERROR(IF(NOT(AND(COUNT(B432:C432,F432)=3,MIN(B432:C432)&gt;=0,F432&gt;0,COUNT(D432:E432)=COUNTA(D432:E432),MIN(D432:E432)&gt;=0)),"Use nonnegative numbers; container must be positive",IF(NOT(IF(AND(B432&gt;0,C432+N(D432)&gt;0),B432*(C432+N(D432))*(1+N(E432)/100)/F432&gt;0,TRUE)),"Card requirement below numeric range; rescale",IF(B432*(C432+N(D432))*(1+N(E432)/100)/F432&gt;9007199254740991,"Card count too large; rescale units","Ready"))),"Check inputs / numeric range")))</f>
        <v/>
      </c>
      <c r="H432" s="8">
        <f>IF(G432&lt;&gt;"Ready","",IFERROR(C432+N(D432),""))</f>
        <v/>
      </c>
      <c r="I432" s="8">
        <f>IF(G432&lt;&gt;"Ready","",IFERROR(B432*H432,""))</f>
        <v/>
      </c>
      <c r="J432" s="8">
        <f>IF(G432&lt;&gt;"Ready","",IFERROR(I432*(N(E432)/100),""))</f>
        <v/>
      </c>
      <c r="K432" s="8">
        <f>IF(G432&lt;&gt;"Ready","",IFERROR(I432*(1+N(E432)/100)/F432,""))</f>
        <v/>
      </c>
      <c r="L432" s="8">
        <f>IF(G432&lt;&gt;"Ready","",IFERROR(IF(ABS(K432-ROUND(K432,0))&lt;=MIN(8.881784197001252E-16*K432,1E-9),ROUND(K432,0),ROUNDUP(K432,0)),""))</f>
        <v/>
      </c>
      <c r="M432" s="8">
        <f>IF(G432&lt;&gt;"Ready","",IFERROR(L432*F432,""))</f>
        <v/>
      </c>
      <c r="N432" s="8">
        <f>IF(G432&lt;&gt;"Ready","",IFERROR(M432,""))</f>
        <v/>
      </c>
      <c r="O432" s="8">
        <f>IF(G432&lt;&gt;"Ready","",IFERROR(M432/2,""))</f>
        <v/>
      </c>
    </row>
    <row r="433">
      <c r="A433" s="6" t="n"/>
      <c r="B433" s="7" t="n"/>
      <c r="C433" s="7" t="n"/>
      <c r="D433" s="7" t="n"/>
      <c r="E433" s="7" t="n"/>
      <c r="F433" s="7" t="n"/>
      <c r="G433" s="8">
        <f>IF(COUNTA(A433:F433)=0,"",IF(TRIM(A433&amp;"")="","Item required",IFERROR(IF(NOT(AND(COUNT(B433:C433,F433)=3,MIN(B433:C433)&gt;=0,F433&gt;0,COUNT(D433:E433)=COUNTA(D433:E433),MIN(D433:E433)&gt;=0)),"Use nonnegative numbers; container must be positive",IF(NOT(IF(AND(B433&gt;0,C433+N(D433)&gt;0),B433*(C433+N(D433))*(1+N(E433)/100)/F433&gt;0,TRUE)),"Card requirement below numeric range; rescale",IF(B433*(C433+N(D433))*(1+N(E433)/100)/F433&gt;9007199254740991,"Card count too large; rescale units","Ready"))),"Check inputs / numeric range")))</f>
        <v/>
      </c>
      <c r="H433" s="8">
        <f>IF(G433&lt;&gt;"Ready","",IFERROR(C433+N(D433),""))</f>
        <v/>
      </c>
      <c r="I433" s="8">
        <f>IF(G433&lt;&gt;"Ready","",IFERROR(B433*H433,""))</f>
        <v/>
      </c>
      <c r="J433" s="8">
        <f>IF(G433&lt;&gt;"Ready","",IFERROR(I433*(N(E433)/100),""))</f>
        <v/>
      </c>
      <c r="K433" s="8">
        <f>IF(G433&lt;&gt;"Ready","",IFERROR(I433*(1+N(E433)/100)/F433,""))</f>
        <v/>
      </c>
      <c r="L433" s="8">
        <f>IF(G433&lt;&gt;"Ready","",IFERROR(IF(ABS(K433-ROUND(K433,0))&lt;=MIN(8.881784197001252E-16*K433,1E-9),ROUND(K433,0),ROUNDUP(K433,0)),""))</f>
        <v/>
      </c>
      <c r="M433" s="8">
        <f>IF(G433&lt;&gt;"Ready","",IFERROR(L433*F433,""))</f>
        <v/>
      </c>
      <c r="N433" s="8">
        <f>IF(G433&lt;&gt;"Ready","",IFERROR(M433,""))</f>
        <v/>
      </c>
      <c r="O433" s="8">
        <f>IF(G433&lt;&gt;"Ready","",IFERROR(M433/2,""))</f>
        <v/>
      </c>
    </row>
    <row r="434">
      <c r="A434" s="6" t="n"/>
      <c r="B434" s="7" t="n"/>
      <c r="C434" s="7" t="n"/>
      <c r="D434" s="7" t="n"/>
      <c r="E434" s="7" t="n"/>
      <c r="F434" s="7" t="n"/>
      <c r="G434" s="8">
        <f>IF(COUNTA(A434:F434)=0,"",IF(TRIM(A434&amp;"")="","Item required",IFERROR(IF(NOT(AND(COUNT(B434:C434,F434)=3,MIN(B434:C434)&gt;=0,F434&gt;0,COUNT(D434:E434)=COUNTA(D434:E434),MIN(D434:E434)&gt;=0)),"Use nonnegative numbers; container must be positive",IF(NOT(IF(AND(B434&gt;0,C434+N(D434)&gt;0),B434*(C434+N(D434))*(1+N(E434)/100)/F434&gt;0,TRUE)),"Card requirement below numeric range; rescale",IF(B434*(C434+N(D434))*(1+N(E434)/100)/F434&gt;9007199254740991,"Card count too large; rescale units","Ready"))),"Check inputs / numeric range")))</f>
        <v/>
      </c>
      <c r="H434" s="8">
        <f>IF(G434&lt;&gt;"Ready","",IFERROR(C434+N(D434),""))</f>
        <v/>
      </c>
      <c r="I434" s="8">
        <f>IF(G434&lt;&gt;"Ready","",IFERROR(B434*H434,""))</f>
        <v/>
      </c>
      <c r="J434" s="8">
        <f>IF(G434&lt;&gt;"Ready","",IFERROR(I434*(N(E434)/100),""))</f>
        <v/>
      </c>
      <c r="K434" s="8">
        <f>IF(G434&lt;&gt;"Ready","",IFERROR(I434*(1+N(E434)/100)/F434,""))</f>
        <v/>
      </c>
      <c r="L434" s="8">
        <f>IF(G434&lt;&gt;"Ready","",IFERROR(IF(ABS(K434-ROUND(K434,0))&lt;=MIN(8.881784197001252E-16*K434,1E-9),ROUND(K434,0),ROUNDUP(K434,0)),""))</f>
        <v/>
      </c>
      <c r="M434" s="8">
        <f>IF(G434&lt;&gt;"Ready","",IFERROR(L434*F434,""))</f>
        <v/>
      </c>
      <c r="N434" s="8">
        <f>IF(G434&lt;&gt;"Ready","",IFERROR(M434,""))</f>
        <v/>
      </c>
      <c r="O434" s="8">
        <f>IF(G434&lt;&gt;"Ready","",IFERROR(M434/2,""))</f>
        <v/>
      </c>
    </row>
    <row r="435">
      <c r="A435" s="6" t="n"/>
      <c r="B435" s="7" t="n"/>
      <c r="C435" s="7" t="n"/>
      <c r="D435" s="7" t="n"/>
      <c r="E435" s="7" t="n"/>
      <c r="F435" s="7" t="n"/>
      <c r="G435" s="8">
        <f>IF(COUNTA(A435:F435)=0,"",IF(TRIM(A435&amp;"")="","Item required",IFERROR(IF(NOT(AND(COUNT(B435:C435,F435)=3,MIN(B435:C435)&gt;=0,F435&gt;0,COUNT(D435:E435)=COUNTA(D435:E435),MIN(D435:E435)&gt;=0)),"Use nonnegative numbers; container must be positive",IF(NOT(IF(AND(B435&gt;0,C435+N(D435)&gt;0),B435*(C435+N(D435))*(1+N(E435)/100)/F435&gt;0,TRUE)),"Card requirement below numeric range; rescale",IF(B435*(C435+N(D435))*(1+N(E435)/100)/F435&gt;9007199254740991,"Card count too large; rescale units","Ready"))),"Check inputs / numeric range")))</f>
        <v/>
      </c>
      <c r="H435" s="8">
        <f>IF(G435&lt;&gt;"Ready","",IFERROR(C435+N(D435),""))</f>
        <v/>
      </c>
      <c r="I435" s="8">
        <f>IF(G435&lt;&gt;"Ready","",IFERROR(B435*H435,""))</f>
        <v/>
      </c>
      <c r="J435" s="8">
        <f>IF(G435&lt;&gt;"Ready","",IFERROR(I435*(N(E435)/100),""))</f>
        <v/>
      </c>
      <c r="K435" s="8">
        <f>IF(G435&lt;&gt;"Ready","",IFERROR(I435*(1+N(E435)/100)/F435,""))</f>
        <v/>
      </c>
      <c r="L435" s="8">
        <f>IF(G435&lt;&gt;"Ready","",IFERROR(IF(ABS(K435-ROUND(K435,0))&lt;=MIN(8.881784197001252E-16*K435,1E-9),ROUND(K435,0),ROUNDUP(K435,0)),""))</f>
        <v/>
      </c>
      <c r="M435" s="8">
        <f>IF(G435&lt;&gt;"Ready","",IFERROR(L435*F435,""))</f>
        <v/>
      </c>
      <c r="N435" s="8">
        <f>IF(G435&lt;&gt;"Ready","",IFERROR(M435,""))</f>
        <v/>
      </c>
      <c r="O435" s="8">
        <f>IF(G435&lt;&gt;"Ready","",IFERROR(M435/2,""))</f>
        <v/>
      </c>
    </row>
    <row r="436">
      <c r="A436" s="6" t="n"/>
      <c r="B436" s="7" t="n"/>
      <c r="C436" s="7" t="n"/>
      <c r="D436" s="7" t="n"/>
      <c r="E436" s="7" t="n"/>
      <c r="F436" s="7" t="n"/>
      <c r="G436" s="8">
        <f>IF(COUNTA(A436:F436)=0,"",IF(TRIM(A436&amp;"")="","Item required",IFERROR(IF(NOT(AND(COUNT(B436:C436,F436)=3,MIN(B436:C436)&gt;=0,F436&gt;0,COUNT(D436:E436)=COUNTA(D436:E436),MIN(D436:E436)&gt;=0)),"Use nonnegative numbers; container must be positive",IF(NOT(IF(AND(B436&gt;0,C436+N(D436)&gt;0),B436*(C436+N(D436))*(1+N(E436)/100)/F436&gt;0,TRUE)),"Card requirement below numeric range; rescale",IF(B436*(C436+N(D436))*(1+N(E436)/100)/F436&gt;9007199254740991,"Card count too large; rescale units","Ready"))),"Check inputs / numeric range")))</f>
        <v/>
      </c>
      <c r="H436" s="8">
        <f>IF(G436&lt;&gt;"Ready","",IFERROR(C436+N(D436),""))</f>
        <v/>
      </c>
      <c r="I436" s="8">
        <f>IF(G436&lt;&gt;"Ready","",IFERROR(B436*H436,""))</f>
        <v/>
      </c>
      <c r="J436" s="8">
        <f>IF(G436&lt;&gt;"Ready","",IFERROR(I436*(N(E436)/100),""))</f>
        <v/>
      </c>
      <c r="K436" s="8">
        <f>IF(G436&lt;&gt;"Ready","",IFERROR(I436*(1+N(E436)/100)/F436,""))</f>
        <v/>
      </c>
      <c r="L436" s="8">
        <f>IF(G436&lt;&gt;"Ready","",IFERROR(IF(ABS(K436-ROUND(K436,0))&lt;=MIN(8.881784197001252E-16*K436,1E-9),ROUND(K436,0),ROUNDUP(K436,0)),""))</f>
        <v/>
      </c>
      <c r="M436" s="8">
        <f>IF(G436&lt;&gt;"Ready","",IFERROR(L436*F436,""))</f>
        <v/>
      </c>
      <c r="N436" s="8">
        <f>IF(G436&lt;&gt;"Ready","",IFERROR(M436,""))</f>
        <v/>
      </c>
      <c r="O436" s="8">
        <f>IF(G436&lt;&gt;"Ready","",IFERROR(M436/2,""))</f>
        <v/>
      </c>
    </row>
    <row r="437">
      <c r="A437" s="6" t="n"/>
      <c r="B437" s="7" t="n"/>
      <c r="C437" s="7" t="n"/>
      <c r="D437" s="7" t="n"/>
      <c r="E437" s="7" t="n"/>
      <c r="F437" s="7" t="n"/>
      <c r="G437" s="8">
        <f>IF(COUNTA(A437:F437)=0,"",IF(TRIM(A437&amp;"")="","Item required",IFERROR(IF(NOT(AND(COUNT(B437:C437,F437)=3,MIN(B437:C437)&gt;=0,F437&gt;0,COUNT(D437:E437)=COUNTA(D437:E437),MIN(D437:E437)&gt;=0)),"Use nonnegative numbers; container must be positive",IF(NOT(IF(AND(B437&gt;0,C437+N(D437)&gt;0),B437*(C437+N(D437))*(1+N(E437)/100)/F437&gt;0,TRUE)),"Card requirement below numeric range; rescale",IF(B437*(C437+N(D437))*(1+N(E437)/100)/F437&gt;9007199254740991,"Card count too large; rescale units","Ready"))),"Check inputs / numeric range")))</f>
        <v/>
      </c>
      <c r="H437" s="8">
        <f>IF(G437&lt;&gt;"Ready","",IFERROR(C437+N(D437),""))</f>
        <v/>
      </c>
      <c r="I437" s="8">
        <f>IF(G437&lt;&gt;"Ready","",IFERROR(B437*H437,""))</f>
        <v/>
      </c>
      <c r="J437" s="8">
        <f>IF(G437&lt;&gt;"Ready","",IFERROR(I437*(N(E437)/100),""))</f>
        <v/>
      </c>
      <c r="K437" s="8">
        <f>IF(G437&lt;&gt;"Ready","",IFERROR(I437*(1+N(E437)/100)/F437,""))</f>
        <v/>
      </c>
      <c r="L437" s="8">
        <f>IF(G437&lt;&gt;"Ready","",IFERROR(IF(ABS(K437-ROUND(K437,0))&lt;=MIN(8.881784197001252E-16*K437,1E-9),ROUND(K437,0),ROUNDUP(K437,0)),""))</f>
        <v/>
      </c>
      <c r="M437" s="8">
        <f>IF(G437&lt;&gt;"Ready","",IFERROR(L437*F437,""))</f>
        <v/>
      </c>
      <c r="N437" s="8">
        <f>IF(G437&lt;&gt;"Ready","",IFERROR(M437,""))</f>
        <v/>
      </c>
      <c r="O437" s="8">
        <f>IF(G437&lt;&gt;"Ready","",IFERROR(M437/2,""))</f>
        <v/>
      </c>
    </row>
    <row r="438">
      <c r="A438" s="6" t="n"/>
      <c r="B438" s="7" t="n"/>
      <c r="C438" s="7" t="n"/>
      <c r="D438" s="7" t="n"/>
      <c r="E438" s="7" t="n"/>
      <c r="F438" s="7" t="n"/>
      <c r="G438" s="8">
        <f>IF(COUNTA(A438:F438)=0,"",IF(TRIM(A438&amp;"")="","Item required",IFERROR(IF(NOT(AND(COUNT(B438:C438,F438)=3,MIN(B438:C438)&gt;=0,F438&gt;0,COUNT(D438:E438)=COUNTA(D438:E438),MIN(D438:E438)&gt;=0)),"Use nonnegative numbers; container must be positive",IF(NOT(IF(AND(B438&gt;0,C438+N(D438)&gt;0),B438*(C438+N(D438))*(1+N(E438)/100)/F438&gt;0,TRUE)),"Card requirement below numeric range; rescale",IF(B438*(C438+N(D438))*(1+N(E438)/100)/F438&gt;9007199254740991,"Card count too large; rescale units","Ready"))),"Check inputs / numeric range")))</f>
        <v/>
      </c>
      <c r="H438" s="8">
        <f>IF(G438&lt;&gt;"Ready","",IFERROR(C438+N(D438),""))</f>
        <v/>
      </c>
      <c r="I438" s="8">
        <f>IF(G438&lt;&gt;"Ready","",IFERROR(B438*H438,""))</f>
        <v/>
      </c>
      <c r="J438" s="8">
        <f>IF(G438&lt;&gt;"Ready","",IFERROR(I438*(N(E438)/100),""))</f>
        <v/>
      </c>
      <c r="K438" s="8">
        <f>IF(G438&lt;&gt;"Ready","",IFERROR(I438*(1+N(E438)/100)/F438,""))</f>
        <v/>
      </c>
      <c r="L438" s="8">
        <f>IF(G438&lt;&gt;"Ready","",IFERROR(IF(ABS(K438-ROUND(K438,0))&lt;=MIN(8.881784197001252E-16*K438,1E-9),ROUND(K438,0),ROUNDUP(K438,0)),""))</f>
        <v/>
      </c>
      <c r="M438" s="8">
        <f>IF(G438&lt;&gt;"Ready","",IFERROR(L438*F438,""))</f>
        <v/>
      </c>
      <c r="N438" s="8">
        <f>IF(G438&lt;&gt;"Ready","",IFERROR(M438,""))</f>
        <v/>
      </c>
      <c r="O438" s="8">
        <f>IF(G438&lt;&gt;"Ready","",IFERROR(M438/2,""))</f>
        <v/>
      </c>
    </row>
    <row r="439">
      <c r="A439" s="6" t="n"/>
      <c r="B439" s="7" t="n"/>
      <c r="C439" s="7" t="n"/>
      <c r="D439" s="7" t="n"/>
      <c r="E439" s="7" t="n"/>
      <c r="F439" s="7" t="n"/>
      <c r="G439" s="8">
        <f>IF(COUNTA(A439:F439)=0,"",IF(TRIM(A439&amp;"")="","Item required",IFERROR(IF(NOT(AND(COUNT(B439:C439,F439)=3,MIN(B439:C439)&gt;=0,F439&gt;0,COUNT(D439:E439)=COUNTA(D439:E439),MIN(D439:E439)&gt;=0)),"Use nonnegative numbers; container must be positive",IF(NOT(IF(AND(B439&gt;0,C439+N(D439)&gt;0),B439*(C439+N(D439))*(1+N(E439)/100)/F439&gt;0,TRUE)),"Card requirement below numeric range; rescale",IF(B439*(C439+N(D439))*(1+N(E439)/100)/F439&gt;9007199254740991,"Card count too large; rescale units","Ready"))),"Check inputs / numeric range")))</f>
        <v/>
      </c>
      <c r="H439" s="8">
        <f>IF(G439&lt;&gt;"Ready","",IFERROR(C439+N(D439),""))</f>
        <v/>
      </c>
      <c r="I439" s="8">
        <f>IF(G439&lt;&gt;"Ready","",IFERROR(B439*H439,""))</f>
        <v/>
      </c>
      <c r="J439" s="8">
        <f>IF(G439&lt;&gt;"Ready","",IFERROR(I439*(N(E439)/100),""))</f>
        <v/>
      </c>
      <c r="K439" s="8">
        <f>IF(G439&lt;&gt;"Ready","",IFERROR(I439*(1+N(E439)/100)/F439,""))</f>
        <v/>
      </c>
      <c r="L439" s="8">
        <f>IF(G439&lt;&gt;"Ready","",IFERROR(IF(ABS(K439-ROUND(K439,0))&lt;=MIN(8.881784197001252E-16*K439,1E-9),ROUND(K439,0),ROUNDUP(K439,0)),""))</f>
        <v/>
      </c>
      <c r="M439" s="8">
        <f>IF(G439&lt;&gt;"Ready","",IFERROR(L439*F439,""))</f>
        <v/>
      </c>
      <c r="N439" s="8">
        <f>IF(G439&lt;&gt;"Ready","",IFERROR(M439,""))</f>
        <v/>
      </c>
      <c r="O439" s="8">
        <f>IF(G439&lt;&gt;"Ready","",IFERROR(M439/2,""))</f>
        <v/>
      </c>
    </row>
    <row r="440">
      <c r="A440" s="6" t="n"/>
      <c r="B440" s="7" t="n"/>
      <c r="C440" s="7" t="n"/>
      <c r="D440" s="7" t="n"/>
      <c r="E440" s="7" t="n"/>
      <c r="F440" s="7" t="n"/>
      <c r="G440" s="8">
        <f>IF(COUNTA(A440:F440)=0,"",IF(TRIM(A440&amp;"")="","Item required",IFERROR(IF(NOT(AND(COUNT(B440:C440,F440)=3,MIN(B440:C440)&gt;=0,F440&gt;0,COUNT(D440:E440)=COUNTA(D440:E440),MIN(D440:E440)&gt;=0)),"Use nonnegative numbers; container must be positive",IF(NOT(IF(AND(B440&gt;0,C440+N(D440)&gt;0),B440*(C440+N(D440))*(1+N(E440)/100)/F440&gt;0,TRUE)),"Card requirement below numeric range; rescale",IF(B440*(C440+N(D440))*(1+N(E440)/100)/F440&gt;9007199254740991,"Card count too large; rescale units","Ready"))),"Check inputs / numeric range")))</f>
        <v/>
      </c>
      <c r="H440" s="8">
        <f>IF(G440&lt;&gt;"Ready","",IFERROR(C440+N(D440),""))</f>
        <v/>
      </c>
      <c r="I440" s="8">
        <f>IF(G440&lt;&gt;"Ready","",IFERROR(B440*H440,""))</f>
        <v/>
      </c>
      <c r="J440" s="8">
        <f>IF(G440&lt;&gt;"Ready","",IFERROR(I440*(N(E440)/100),""))</f>
        <v/>
      </c>
      <c r="K440" s="8">
        <f>IF(G440&lt;&gt;"Ready","",IFERROR(I440*(1+N(E440)/100)/F440,""))</f>
        <v/>
      </c>
      <c r="L440" s="8">
        <f>IF(G440&lt;&gt;"Ready","",IFERROR(IF(ABS(K440-ROUND(K440,0))&lt;=MIN(8.881784197001252E-16*K440,1E-9),ROUND(K440,0),ROUNDUP(K440,0)),""))</f>
        <v/>
      </c>
      <c r="M440" s="8">
        <f>IF(G440&lt;&gt;"Ready","",IFERROR(L440*F440,""))</f>
        <v/>
      </c>
      <c r="N440" s="8">
        <f>IF(G440&lt;&gt;"Ready","",IFERROR(M440,""))</f>
        <v/>
      </c>
      <c r="O440" s="8">
        <f>IF(G440&lt;&gt;"Ready","",IFERROR(M440/2,""))</f>
        <v/>
      </c>
    </row>
    <row r="441">
      <c r="A441" s="6" t="n"/>
      <c r="B441" s="7" t="n"/>
      <c r="C441" s="7" t="n"/>
      <c r="D441" s="7" t="n"/>
      <c r="E441" s="7" t="n"/>
      <c r="F441" s="7" t="n"/>
      <c r="G441" s="8">
        <f>IF(COUNTA(A441:F441)=0,"",IF(TRIM(A441&amp;"")="","Item required",IFERROR(IF(NOT(AND(COUNT(B441:C441,F441)=3,MIN(B441:C441)&gt;=0,F441&gt;0,COUNT(D441:E441)=COUNTA(D441:E441),MIN(D441:E441)&gt;=0)),"Use nonnegative numbers; container must be positive",IF(NOT(IF(AND(B441&gt;0,C441+N(D441)&gt;0),B441*(C441+N(D441))*(1+N(E441)/100)/F441&gt;0,TRUE)),"Card requirement below numeric range; rescale",IF(B441*(C441+N(D441))*(1+N(E441)/100)/F441&gt;9007199254740991,"Card count too large; rescale units","Ready"))),"Check inputs / numeric range")))</f>
        <v/>
      </c>
      <c r="H441" s="8">
        <f>IF(G441&lt;&gt;"Ready","",IFERROR(C441+N(D441),""))</f>
        <v/>
      </c>
      <c r="I441" s="8">
        <f>IF(G441&lt;&gt;"Ready","",IFERROR(B441*H441,""))</f>
        <v/>
      </c>
      <c r="J441" s="8">
        <f>IF(G441&lt;&gt;"Ready","",IFERROR(I441*(N(E441)/100),""))</f>
        <v/>
      </c>
      <c r="K441" s="8">
        <f>IF(G441&lt;&gt;"Ready","",IFERROR(I441*(1+N(E441)/100)/F441,""))</f>
        <v/>
      </c>
      <c r="L441" s="8">
        <f>IF(G441&lt;&gt;"Ready","",IFERROR(IF(ABS(K441-ROUND(K441,0))&lt;=MIN(8.881784197001252E-16*K441,1E-9),ROUND(K441,0),ROUNDUP(K441,0)),""))</f>
        <v/>
      </c>
      <c r="M441" s="8">
        <f>IF(G441&lt;&gt;"Ready","",IFERROR(L441*F441,""))</f>
        <v/>
      </c>
      <c r="N441" s="8">
        <f>IF(G441&lt;&gt;"Ready","",IFERROR(M441,""))</f>
        <v/>
      </c>
      <c r="O441" s="8">
        <f>IF(G441&lt;&gt;"Ready","",IFERROR(M441/2,""))</f>
        <v/>
      </c>
    </row>
    <row r="442">
      <c r="A442" s="6" t="n"/>
      <c r="B442" s="7" t="n"/>
      <c r="C442" s="7" t="n"/>
      <c r="D442" s="7" t="n"/>
      <c r="E442" s="7" t="n"/>
      <c r="F442" s="7" t="n"/>
      <c r="G442" s="8">
        <f>IF(COUNTA(A442:F442)=0,"",IF(TRIM(A442&amp;"")="","Item required",IFERROR(IF(NOT(AND(COUNT(B442:C442,F442)=3,MIN(B442:C442)&gt;=0,F442&gt;0,COUNT(D442:E442)=COUNTA(D442:E442),MIN(D442:E442)&gt;=0)),"Use nonnegative numbers; container must be positive",IF(NOT(IF(AND(B442&gt;0,C442+N(D442)&gt;0),B442*(C442+N(D442))*(1+N(E442)/100)/F442&gt;0,TRUE)),"Card requirement below numeric range; rescale",IF(B442*(C442+N(D442))*(1+N(E442)/100)/F442&gt;9007199254740991,"Card count too large; rescale units","Ready"))),"Check inputs / numeric range")))</f>
        <v/>
      </c>
      <c r="H442" s="8">
        <f>IF(G442&lt;&gt;"Ready","",IFERROR(C442+N(D442),""))</f>
        <v/>
      </c>
      <c r="I442" s="8">
        <f>IF(G442&lt;&gt;"Ready","",IFERROR(B442*H442,""))</f>
        <v/>
      </c>
      <c r="J442" s="8">
        <f>IF(G442&lt;&gt;"Ready","",IFERROR(I442*(N(E442)/100),""))</f>
        <v/>
      </c>
      <c r="K442" s="8">
        <f>IF(G442&lt;&gt;"Ready","",IFERROR(I442*(1+N(E442)/100)/F442,""))</f>
        <v/>
      </c>
      <c r="L442" s="8">
        <f>IF(G442&lt;&gt;"Ready","",IFERROR(IF(ABS(K442-ROUND(K442,0))&lt;=MIN(8.881784197001252E-16*K442,1E-9),ROUND(K442,0),ROUNDUP(K442,0)),""))</f>
        <v/>
      </c>
      <c r="M442" s="8">
        <f>IF(G442&lt;&gt;"Ready","",IFERROR(L442*F442,""))</f>
        <v/>
      </c>
      <c r="N442" s="8">
        <f>IF(G442&lt;&gt;"Ready","",IFERROR(M442,""))</f>
        <v/>
      </c>
      <c r="O442" s="8">
        <f>IF(G442&lt;&gt;"Ready","",IFERROR(M442/2,""))</f>
        <v/>
      </c>
    </row>
    <row r="443">
      <c r="A443" s="6" t="n"/>
      <c r="B443" s="7" t="n"/>
      <c r="C443" s="7" t="n"/>
      <c r="D443" s="7" t="n"/>
      <c r="E443" s="7" t="n"/>
      <c r="F443" s="7" t="n"/>
      <c r="G443" s="8">
        <f>IF(COUNTA(A443:F443)=0,"",IF(TRIM(A443&amp;"")="","Item required",IFERROR(IF(NOT(AND(COUNT(B443:C443,F443)=3,MIN(B443:C443)&gt;=0,F443&gt;0,COUNT(D443:E443)=COUNTA(D443:E443),MIN(D443:E443)&gt;=0)),"Use nonnegative numbers; container must be positive",IF(NOT(IF(AND(B443&gt;0,C443+N(D443)&gt;0),B443*(C443+N(D443))*(1+N(E443)/100)/F443&gt;0,TRUE)),"Card requirement below numeric range; rescale",IF(B443*(C443+N(D443))*(1+N(E443)/100)/F443&gt;9007199254740991,"Card count too large; rescale units","Ready"))),"Check inputs / numeric range")))</f>
        <v/>
      </c>
      <c r="H443" s="8">
        <f>IF(G443&lt;&gt;"Ready","",IFERROR(C443+N(D443),""))</f>
        <v/>
      </c>
      <c r="I443" s="8">
        <f>IF(G443&lt;&gt;"Ready","",IFERROR(B443*H443,""))</f>
        <v/>
      </c>
      <c r="J443" s="8">
        <f>IF(G443&lt;&gt;"Ready","",IFERROR(I443*(N(E443)/100),""))</f>
        <v/>
      </c>
      <c r="K443" s="8">
        <f>IF(G443&lt;&gt;"Ready","",IFERROR(I443*(1+N(E443)/100)/F443,""))</f>
        <v/>
      </c>
      <c r="L443" s="8">
        <f>IF(G443&lt;&gt;"Ready","",IFERROR(IF(ABS(K443-ROUND(K443,0))&lt;=MIN(8.881784197001252E-16*K443,1E-9),ROUND(K443,0),ROUNDUP(K443,0)),""))</f>
        <v/>
      </c>
      <c r="M443" s="8">
        <f>IF(G443&lt;&gt;"Ready","",IFERROR(L443*F443,""))</f>
        <v/>
      </c>
      <c r="N443" s="8">
        <f>IF(G443&lt;&gt;"Ready","",IFERROR(M443,""))</f>
        <v/>
      </c>
      <c r="O443" s="8">
        <f>IF(G443&lt;&gt;"Ready","",IFERROR(M443/2,""))</f>
        <v/>
      </c>
    </row>
    <row r="444">
      <c r="A444" s="6" t="n"/>
      <c r="B444" s="7" t="n"/>
      <c r="C444" s="7" t="n"/>
      <c r="D444" s="7" t="n"/>
      <c r="E444" s="7" t="n"/>
      <c r="F444" s="7" t="n"/>
      <c r="G444" s="8">
        <f>IF(COUNTA(A444:F444)=0,"",IF(TRIM(A444&amp;"")="","Item required",IFERROR(IF(NOT(AND(COUNT(B444:C444,F444)=3,MIN(B444:C444)&gt;=0,F444&gt;0,COUNT(D444:E444)=COUNTA(D444:E444),MIN(D444:E444)&gt;=0)),"Use nonnegative numbers; container must be positive",IF(NOT(IF(AND(B444&gt;0,C444+N(D444)&gt;0),B444*(C444+N(D444))*(1+N(E444)/100)/F444&gt;0,TRUE)),"Card requirement below numeric range; rescale",IF(B444*(C444+N(D444))*(1+N(E444)/100)/F444&gt;9007199254740991,"Card count too large; rescale units","Ready"))),"Check inputs / numeric range")))</f>
        <v/>
      </c>
      <c r="H444" s="8">
        <f>IF(G444&lt;&gt;"Ready","",IFERROR(C444+N(D444),""))</f>
        <v/>
      </c>
      <c r="I444" s="8">
        <f>IF(G444&lt;&gt;"Ready","",IFERROR(B444*H444,""))</f>
        <v/>
      </c>
      <c r="J444" s="8">
        <f>IF(G444&lt;&gt;"Ready","",IFERROR(I444*(N(E444)/100),""))</f>
        <v/>
      </c>
      <c r="K444" s="8">
        <f>IF(G444&lt;&gt;"Ready","",IFERROR(I444*(1+N(E444)/100)/F444,""))</f>
        <v/>
      </c>
      <c r="L444" s="8">
        <f>IF(G444&lt;&gt;"Ready","",IFERROR(IF(ABS(K444-ROUND(K444,0))&lt;=MIN(8.881784197001252E-16*K444,1E-9),ROUND(K444,0),ROUNDUP(K444,0)),""))</f>
        <v/>
      </c>
      <c r="M444" s="8">
        <f>IF(G444&lt;&gt;"Ready","",IFERROR(L444*F444,""))</f>
        <v/>
      </c>
      <c r="N444" s="8">
        <f>IF(G444&lt;&gt;"Ready","",IFERROR(M444,""))</f>
        <v/>
      </c>
      <c r="O444" s="8">
        <f>IF(G444&lt;&gt;"Ready","",IFERROR(M444/2,""))</f>
        <v/>
      </c>
    </row>
    <row r="445">
      <c r="A445" s="6" t="n"/>
      <c r="B445" s="7" t="n"/>
      <c r="C445" s="7" t="n"/>
      <c r="D445" s="7" t="n"/>
      <c r="E445" s="7" t="n"/>
      <c r="F445" s="7" t="n"/>
      <c r="G445" s="8">
        <f>IF(COUNTA(A445:F445)=0,"",IF(TRIM(A445&amp;"")="","Item required",IFERROR(IF(NOT(AND(COUNT(B445:C445,F445)=3,MIN(B445:C445)&gt;=0,F445&gt;0,COUNT(D445:E445)=COUNTA(D445:E445),MIN(D445:E445)&gt;=0)),"Use nonnegative numbers; container must be positive",IF(NOT(IF(AND(B445&gt;0,C445+N(D445)&gt;0),B445*(C445+N(D445))*(1+N(E445)/100)/F445&gt;0,TRUE)),"Card requirement below numeric range; rescale",IF(B445*(C445+N(D445))*(1+N(E445)/100)/F445&gt;9007199254740991,"Card count too large; rescale units","Ready"))),"Check inputs / numeric range")))</f>
        <v/>
      </c>
      <c r="H445" s="8">
        <f>IF(G445&lt;&gt;"Ready","",IFERROR(C445+N(D445),""))</f>
        <v/>
      </c>
      <c r="I445" s="8">
        <f>IF(G445&lt;&gt;"Ready","",IFERROR(B445*H445,""))</f>
        <v/>
      </c>
      <c r="J445" s="8">
        <f>IF(G445&lt;&gt;"Ready","",IFERROR(I445*(N(E445)/100),""))</f>
        <v/>
      </c>
      <c r="K445" s="8">
        <f>IF(G445&lt;&gt;"Ready","",IFERROR(I445*(1+N(E445)/100)/F445,""))</f>
        <v/>
      </c>
      <c r="L445" s="8">
        <f>IF(G445&lt;&gt;"Ready","",IFERROR(IF(ABS(K445-ROUND(K445,0))&lt;=MIN(8.881784197001252E-16*K445,1E-9),ROUND(K445,0),ROUNDUP(K445,0)),""))</f>
        <v/>
      </c>
      <c r="M445" s="8">
        <f>IF(G445&lt;&gt;"Ready","",IFERROR(L445*F445,""))</f>
        <v/>
      </c>
      <c r="N445" s="8">
        <f>IF(G445&lt;&gt;"Ready","",IFERROR(M445,""))</f>
        <v/>
      </c>
      <c r="O445" s="8">
        <f>IF(G445&lt;&gt;"Ready","",IFERROR(M445/2,""))</f>
        <v/>
      </c>
    </row>
    <row r="446">
      <c r="A446" s="6" t="n"/>
      <c r="B446" s="7" t="n"/>
      <c r="C446" s="7" t="n"/>
      <c r="D446" s="7" t="n"/>
      <c r="E446" s="7" t="n"/>
      <c r="F446" s="7" t="n"/>
      <c r="G446" s="8">
        <f>IF(COUNTA(A446:F446)=0,"",IF(TRIM(A446&amp;"")="","Item required",IFERROR(IF(NOT(AND(COUNT(B446:C446,F446)=3,MIN(B446:C446)&gt;=0,F446&gt;0,COUNT(D446:E446)=COUNTA(D446:E446),MIN(D446:E446)&gt;=0)),"Use nonnegative numbers; container must be positive",IF(NOT(IF(AND(B446&gt;0,C446+N(D446)&gt;0),B446*(C446+N(D446))*(1+N(E446)/100)/F446&gt;0,TRUE)),"Card requirement below numeric range; rescale",IF(B446*(C446+N(D446))*(1+N(E446)/100)/F446&gt;9007199254740991,"Card count too large; rescale units","Ready"))),"Check inputs / numeric range")))</f>
        <v/>
      </c>
      <c r="H446" s="8">
        <f>IF(G446&lt;&gt;"Ready","",IFERROR(C446+N(D446),""))</f>
        <v/>
      </c>
      <c r="I446" s="8">
        <f>IF(G446&lt;&gt;"Ready","",IFERROR(B446*H446,""))</f>
        <v/>
      </c>
      <c r="J446" s="8">
        <f>IF(G446&lt;&gt;"Ready","",IFERROR(I446*(N(E446)/100),""))</f>
        <v/>
      </c>
      <c r="K446" s="8">
        <f>IF(G446&lt;&gt;"Ready","",IFERROR(I446*(1+N(E446)/100)/F446,""))</f>
        <v/>
      </c>
      <c r="L446" s="8">
        <f>IF(G446&lt;&gt;"Ready","",IFERROR(IF(ABS(K446-ROUND(K446,0))&lt;=MIN(8.881784197001252E-16*K446,1E-9),ROUND(K446,0),ROUNDUP(K446,0)),""))</f>
        <v/>
      </c>
      <c r="M446" s="8">
        <f>IF(G446&lt;&gt;"Ready","",IFERROR(L446*F446,""))</f>
        <v/>
      </c>
      <c r="N446" s="8">
        <f>IF(G446&lt;&gt;"Ready","",IFERROR(M446,""))</f>
        <v/>
      </c>
      <c r="O446" s="8">
        <f>IF(G446&lt;&gt;"Ready","",IFERROR(M446/2,""))</f>
        <v/>
      </c>
    </row>
    <row r="447">
      <c r="A447" s="6" t="n"/>
      <c r="B447" s="7" t="n"/>
      <c r="C447" s="7" t="n"/>
      <c r="D447" s="7" t="n"/>
      <c r="E447" s="7" t="n"/>
      <c r="F447" s="7" t="n"/>
      <c r="G447" s="8">
        <f>IF(COUNTA(A447:F447)=0,"",IF(TRIM(A447&amp;"")="","Item required",IFERROR(IF(NOT(AND(COUNT(B447:C447,F447)=3,MIN(B447:C447)&gt;=0,F447&gt;0,COUNT(D447:E447)=COUNTA(D447:E447),MIN(D447:E447)&gt;=0)),"Use nonnegative numbers; container must be positive",IF(NOT(IF(AND(B447&gt;0,C447+N(D447)&gt;0),B447*(C447+N(D447))*(1+N(E447)/100)/F447&gt;0,TRUE)),"Card requirement below numeric range; rescale",IF(B447*(C447+N(D447))*(1+N(E447)/100)/F447&gt;9007199254740991,"Card count too large; rescale units","Ready"))),"Check inputs / numeric range")))</f>
        <v/>
      </c>
      <c r="H447" s="8">
        <f>IF(G447&lt;&gt;"Ready","",IFERROR(C447+N(D447),""))</f>
        <v/>
      </c>
      <c r="I447" s="8">
        <f>IF(G447&lt;&gt;"Ready","",IFERROR(B447*H447,""))</f>
        <v/>
      </c>
      <c r="J447" s="8">
        <f>IF(G447&lt;&gt;"Ready","",IFERROR(I447*(N(E447)/100),""))</f>
        <v/>
      </c>
      <c r="K447" s="8">
        <f>IF(G447&lt;&gt;"Ready","",IFERROR(I447*(1+N(E447)/100)/F447,""))</f>
        <v/>
      </c>
      <c r="L447" s="8">
        <f>IF(G447&lt;&gt;"Ready","",IFERROR(IF(ABS(K447-ROUND(K447,0))&lt;=MIN(8.881784197001252E-16*K447,1E-9),ROUND(K447,0),ROUNDUP(K447,0)),""))</f>
        <v/>
      </c>
      <c r="M447" s="8">
        <f>IF(G447&lt;&gt;"Ready","",IFERROR(L447*F447,""))</f>
        <v/>
      </c>
      <c r="N447" s="8">
        <f>IF(G447&lt;&gt;"Ready","",IFERROR(M447,""))</f>
        <v/>
      </c>
      <c r="O447" s="8">
        <f>IF(G447&lt;&gt;"Ready","",IFERROR(M447/2,""))</f>
        <v/>
      </c>
    </row>
    <row r="448">
      <c r="A448" s="6" t="n"/>
      <c r="B448" s="7" t="n"/>
      <c r="C448" s="7" t="n"/>
      <c r="D448" s="7" t="n"/>
      <c r="E448" s="7" t="n"/>
      <c r="F448" s="7" t="n"/>
      <c r="G448" s="8">
        <f>IF(COUNTA(A448:F448)=0,"",IF(TRIM(A448&amp;"")="","Item required",IFERROR(IF(NOT(AND(COUNT(B448:C448,F448)=3,MIN(B448:C448)&gt;=0,F448&gt;0,COUNT(D448:E448)=COUNTA(D448:E448),MIN(D448:E448)&gt;=0)),"Use nonnegative numbers; container must be positive",IF(NOT(IF(AND(B448&gt;0,C448+N(D448)&gt;0),B448*(C448+N(D448))*(1+N(E448)/100)/F448&gt;0,TRUE)),"Card requirement below numeric range; rescale",IF(B448*(C448+N(D448))*(1+N(E448)/100)/F448&gt;9007199254740991,"Card count too large; rescale units","Ready"))),"Check inputs / numeric range")))</f>
        <v/>
      </c>
      <c r="H448" s="8">
        <f>IF(G448&lt;&gt;"Ready","",IFERROR(C448+N(D448),""))</f>
        <v/>
      </c>
      <c r="I448" s="8">
        <f>IF(G448&lt;&gt;"Ready","",IFERROR(B448*H448,""))</f>
        <v/>
      </c>
      <c r="J448" s="8">
        <f>IF(G448&lt;&gt;"Ready","",IFERROR(I448*(N(E448)/100),""))</f>
        <v/>
      </c>
      <c r="K448" s="8">
        <f>IF(G448&lt;&gt;"Ready","",IFERROR(I448*(1+N(E448)/100)/F448,""))</f>
        <v/>
      </c>
      <c r="L448" s="8">
        <f>IF(G448&lt;&gt;"Ready","",IFERROR(IF(ABS(K448-ROUND(K448,0))&lt;=MIN(8.881784197001252E-16*K448,1E-9),ROUND(K448,0),ROUNDUP(K448,0)),""))</f>
        <v/>
      </c>
      <c r="M448" s="8">
        <f>IF(G448&lt;&gt;"Ready","",IFERROR(L448*F448,""))</f>
        <v/>
      </c>
      <c r="N448" s="8">
        <f>IF(G448&lt;&gt;"Ready","",IFERROR(M448,""))</f>
        <v/>
      </c>
      <c r="O448" s="8">
        <f>IF(G448&lt;&gt;"Ready","",IFERROR(M448/2,""))</f>
        <v/>
      </c>
    </row>
    <row r="449">
      <c r="A449" s="6" t="n"/>
      <c r="B449" s="7" t="n"/>
      <c r="C449" s="7" t="n"/>
      <c r="D449" s="7" t="n"/>
      <c r="E449" s="7" t="n"/>
      <c r="F449" s="7" t="n"/>
      <c r="G449" s="8">
        <f>IF(COUNTA(A449:F449)=0,"",IF(TRIM(A449&amp;"")="","Item required",IFERROR(IF(NOT(AND(COUNT(B449:C449,F449)=3,MIN(B449:C449)&gt;=0,F449&gt;0,COUNT(D449:E449)=COUNTA(D449:E449),MIN(D449:E449)&gt;=0)),"Use nonnegative numbers; container must be positive",IF(NOT(IF(AND(B449&gt;0,C449+N(D449)&gt;0),B449*(C449+N(D449))*(1+N(E449)/100)/F449&gt;0,TRUE)),"Card requirement below numeric range; rescale",IF(B449*(C449+N(D449))*(1+N(E449)/100)/F449&gt;9007199254740991,"Card count too large; rescale units","Ready"))),"Check inputs / numeric range")))</f>
        <v/>
      </c>
      <c r="H449" s="8">
        <f>IF(G449&lt;&gt;"Ready","",IFERROR(C449+N(D449),""))</f>
        <v/>
      </c>
      <c r="I449" s="8">
        <f>IF(G449&lt;&gt;"Ready","",IFERROR(B449*H449,""))</f>
        <v/>
      </c>
      <c r="J449" s="8">
        <f>IF(G449&lt;&gt;"Ready","",IFERROR(I449*(N(E449)/100),""))</f>
        <v/>
      </c>
      <c r="K449" s="8">
        <f>IF(G449&lt;&gt;"Ready","",IFERROR(I449*(1+N(E449)/100)/F449,""))</f>
        <v/>
      </c>
      <c r="L449" s="8">
        <f>IF(G449&lt;&gt;"Ready","",IFERROR(IF(ABS(K449-ROUND(K449,0))&lt;=MIN(8.881784197001252E-16*K449,1E-9),ROUND(K449,0),ROUNDUP(K449,0)),""))</f>
        <v/>
      </c>
      <c r="M449" s="8">
        <f>IF(G449&lt;&gt;"Ready","",IFERROR(L449*F449,""))</f>
        <v/>
      </c>
      <c r="N449" s="8">
        <f>IF(G449&lt;&gt;"Ready","",IFERROR(M449,""))</f>
        <v/>
      </c>
      <c r="O449" s="8">
        <f>IF(G449&lt;&gt;"Ready","",IFERROR(M449/2,""))</f>
        <v/>
      </c>
    </row>
    <row r="450">
      <c r="A450" s="6" t="n"/>
      <c r="B450" s="7" t="n"/>
      <c r="C450" s="7" t="n"/>
      <c r="D450" s="7" t="n"/>
      <c r="E450" s="7" t="n"/>
      <c r="F450" s="7" t="n"/>
      <c r="G450" s="8">
        <f>IF(COUNTA(A450:F450)=0,"",IF(TRIM(A450&amp;"")="","Item required",IFERROR(IF(NOT(AND(COUNT(B450:C450,F450)=3,MIN(B450:C450)&gt;=0,F450&gt;0,COUNT(D450:E450)=COUNTA(D450:E450),MIN(D450:E450)&gt;=0)),"Use nonnegative numbers; container must be positive",IF(NOT(IF(AND(B450&gt;0,C450+N(D450)&gt;0),B450*(C450+N(D450))*(1+N(E450)/100)/F450&gt;0,TRUE)),"Card requirement below numeric range; rescale",IF(B450*(C450+N(D450))*(1+N(E450)/100)/F450&gt;9007199254740991,"Card count too large; rescale units","Ready"))),"Check inputs / numeric range")))</f>
        <v/>
      </c>
      <c r="H450" s="8">
        <f>IF(G450&lt;&gt;"Ready","",IFERROR(C450+N(D450),""))</f>
        <v/>
      </c>
      <c r="I450" s="8">
        <f>IF(G450&lt;&gt;"Ready","",IFERROR(B450*H450,""))</f>
        <v/>
      </c>
      <c r="J450" s="8">
        <f>IF(G450&lt;&gt;"Ready","",IFERROR(I450*(N(E450)/100),""))</f>
        <v/>
      </c>
      <c r="K450" s="8">
        <f>IF(G450&lt;&gt;"Ready","",IFERROR(I450*(1+N(E450)/100)/F450,""))</f>
        <v/>
      </c>
      <c r="L450" s="8">
        <f>IF(G450&lt;&gt;"Ready","",IFERROR(IF(ABS(K450-ROUND(K450,0))&lt;=MIN(8.881784197001252E-16*K450,1E-9),ROUND(K450,0),ROUNDUP(K450,0)),""))</f>
        <v/>
      </c>
      <c r="M450" s="8">
        <f>IF(G450&lt;&gt;"Ready","",IFERROR(L450*F450,""))</f>
        <v/>
      </c>
      <c r="N450" s="8">
        <f>IF(G450&lt;&gt;"Ready","",IFERROR(M450,""))</f>
        <v/>
      </c>
      <c r="O450" s="8">
        <f>IF(G450&lt;&gt;"Ready","",IFERROR(M450/2,""))</f>
        <v/>
      </c>
    </row>
    <row r="451">
      <c r="A451" s="6" t="n"/>
      <c r="B451" s="7" t="n"/>
      <c r="C451" s="7" t="n"/>
      <c r="D451" s="7" t="n"/>
      <c r="E451" s="7" t="n"/>
      <c r="F451" s="7" t="n"/>
      <c r="G451" s="8">
        <f>IF(COUNTA(A451:F451)=0,"",IF(TRIM(A451&amp;"")="","Item required",IFERROR(IF(NOT(AND(COUNT(B451:C451,F451)=3,MIN(B451:C451)&gt;=0,F451&gt;0,COUNT(D451:E451)=COUNTA(D451:E451),MIN(D451:E451)&gt;=0)),"Use nonnegative numbers; container must be positive",IF(NOT(IF(AND(B451&gt;0,C451+N(D451)&gt;0),B451*(C451+N(D451))*(1+N(E451)/100)/F451&gt;0,TRUE)),"Card requirement below numeric range; rescale",IF(B451*(C451+N(D451))*(1+N(E451)/100)/F451&gt;9007199254740991,"Card count too large; rescale units","Ready"))),"Check inputs / numeric range")))</f>
        <v/>
      </c>
      <c r="H451" s="8">
        <f>IF(G451&lt;&gt;"Ready","",IFERROR(C451+N(D451),""))</f>
        <v/>
      </c>
      <c r="I451" s="8">
        <f>IF(G451&lt;&gt;"Ready","",IFERROR(B451*H451,""))</f>
        <v/>
      </c>
      <c r="J451" s="8">
        <f>IF(G451&lt;&gt;"Ready","",IFERROR(I451*(N(E451)/100),""))</f>
        <v/>
      </c>
      <c r="K451" s="8">
        <f>IF(G451&lt;&gt;"Ready","",IFERROR(I451*(1+N(E451)/100)/F451,""))</f>
        <v/>
      </c>
      <c r="L451" s="8">
        <f>IF(G451&lt;&gt;"Ready","",IFERROR(IF(ABS(K451-ROUND(K451,0))&lt;=MIN(8.881784197001252E-16*K451,1E-9),ROUND(K451,0),ROUNDUP(K451,0)),""))</f>
        <v/>
      </c>
      <c r="M451" s="8">
        <f>IF(G451&lt;&gt;"Ready","",IFERROR(L451*F451,""))</f>
        <v/>
      </c>
      <c r="N451" s="8">
        <f>IF(G451&lt;&gt;"Ready","",IFERROR(M451,""))</f>
        <v/>
      </c>
      <c r="O451" s="8">
        <f>IF(G451&lt;&gt;"Ready","",IFERROR(M451/2,""))</f>
        <v/>
      </c>
    </row>
    <row r="452">
      <c r="A452" s="6" t="n"/>
      <c r="B452" s="7" t="n"/>
      <c r="C452" s="7" t="n"/>
      <c r="D452" s="7" t="n"/>
      <c r="E452" s="7" t="n"/>
      <c r="F452" s="7" t="n"/>
      <c r="G452" s="8">
        <f>IF(COUNTA(A452:F452)=0,"",IF(TRIM(A452&amp;"")="","Item required",IFERROR(IF(NOT(AND(COUNT(B452:C452,F452)=3,MIN(B452:C452)&gt;=0,F452&gt;0,COUNT(D452:E452)=COUNTA(D452:E452),MIN(D452:E452)&gt;=0)),"Use nonnegative numbers; container must be positive",IF(NOT(IF(AND(B452&gt;0,C452+N(D452)&gt;0),B452*(C452+N(D452))*(1+N(E452)/100)/F452&gt;0,TRUE)),"Card requirement below numeric range; rescale",IF(B452*(C452+N(D452))*(1+N(E452)/100)/F452&gt;9007199254740991,"Card count too large; rescale units","Ready"))),"Check inputs / numeric range")))</f>
        <v/>
      </c>
      <c r="H452" s="8">
        <f>IF(G452&lt;&gt;"Ready","",IFERROR(C452+N(D452),""))</f>
        <v/>
      </c>
      <c r="I452" s="8">
        <f>IF(G452&lt;&gt;"Ready","",IFERROR(B452*H452,""))</f>
        <v/>
      </c>
      <c r="J452" s="8">
        <f>IF(G452&lt;&gt;"Ready","",IFERROR(I452*(N(E452)/100),""))</f>
        <v/>
      </c>
      <c r="K452" s="8">
        <f>IF(G452&lt;&gt;"Ready","",IFERROR(I452*(1+N(E452)/100)/F452,""))</f>
        <v/>
      </c>
      <c r="L452" s="8">
        <f>IF(G452&lt;&gt;"Ready","",IFERROR(IF(ABS(K452-ROUND(K452,0))&lt;=MIN(8.881784197001252E-16*K452,1E-9),ROUND(K452,0),ROUNDUP(K452,0)),""))</f>
        <v/>
      </c>
      <c r="M452" s="8">
        <f>IF(G452&lt;&gt;"Ready","",IFERROR(L452*F452,""))</f>
        <v/>
      </c>
      <c r="N452" s="8">
        <f>IF(G452&lt;&gt;"Ready","",IFERROR(M452,""))</f>
        <v/>
      </c>
      <c r="O452" s="8">
        <f>IF(G452&lt;&gt;"Ready","",IFERROR(M452/2,""))</f>
        <v/>
      </c>
    </row>
    <row r="453">
      <c r="A453" s="6" t="n"/>
      <c r="B453" s="7" t="n"/>
      <c r="C453" s="7" t="n"/>
      <c r="D453" s="7" t="n"/>
      <c r="E453" s="7" t="n"/>
      <c r="F453" s="7" t="n"/>
      <c r="G453" s="8">
        <f>IF(COUNTA(A453:F453)=0,"",IF(TRIM(A453&amp;"")="","Item required",IFERROR(IF(NOT(AND(COUNT(B453:C453,F453)=3,MIN(B453:C453)&gt;=0,F453&gt;0,COUNT(D453:E453)=COUNTA(D453:E453),MIN(D453:E453)&gt;=0)),"Use nonnegative numbers; container must be positive",IF(NOT(IF(AND(B453&gt;0,C453+N(D453)&gt;0),B453*(C453+N(D453))*(1+N(E453)/100)/F453&gt;0,TRUE)),"Card requirement below numeric range; rescale",IF(B453*(C453+N(D453))*(1+N(E453)/100)/F453&gt;9007199254740991,"Card count too large; rescale units","Ready"))),"Check inputs / numeric range")))</f>
        <v/>
      </c>
      <c r="H453" s="8">
        <f>IF(G453&lt;&gt;"Ready","",IFERROR(C453+N(D453),""))</f>
        <v/>
      </c>
      <c r="I453" s="8">
        <f>IF(G453&lt;&gt;"Ready","",IFERROR(B453*H453,""))</f>
        <v/>
      </c>
      <c r="J453" s="8">
        <f>IF(G453&lt;&gt;"Ready","",IFERROR(I453*(N(E453)/100),""))</f>
        <v/>
      </c>
      <c r="K453" s="8">
        <f>IF(G453&lt;&gt;"Ready","",IFERROR(I453*(1+N(E453)/100)/F453,""))</f>
        <v/>
      </c>
      <c r="L453" s="8">
        <f>IF(G453&lt;&gt;"Ready","",IFERROR(IF(ABS(K453-ROUND(K453,0))&lt;=MIN(8.881784197001252E-16*K453,1E-9),ROUND(K453,0),ROUNDUP(K453,0)),""))</f>
        <v/>
      </c>
      <c r="M453" s="8">
        <f>IF(G453&lt;&gt;"Ready","",IFERROR(L453*F453,""))</f>
        <v/>
      </c>
      <c r="N453" s="8">
        <f>IF(G453&lt;&gt;"Ready","",IFERROR(M453,""))</f>
        <v/>
      </c>
      <c r="O453" s="8">
        <f>IF(G453&lt;&gt;"Ready","",IFERROR(M453/2,""))</f>
        <v/>
      </c>
    </row>
    <row r="454">
      <c r="A454" s="6" t="n"/>
      <c r="B454" s="7" t="n"/>
      <c r="C454" s="7" t="n"/>
      <c r="D454" s="7" t="n"/>
      <c r="E454" s="7" t="n"/>
      <c r="F454" s="7" t="n"/>
      <c r="G454" s="8">
        <f>IF(COUNTA(A454:F454)=0,"",IF(TRIM(A454&amp;"")="","Item required",IFERROR(IF(NOT(AND(COUNT(B454:C454,F454)=3,MIN(B454:C454)&gt;=0,F454&gt;0,COUNT(D454:E454)=COUNTA(D454:E454),MIN(D454:E454)&gt;=0)),"Use nonnegative numbers; container must be positive",IF(NOT(IF(AND(B454&gt;0,C454+N(D454)&gt;0),B454*(C454+N(D454))*(1+N(E454)/100)/F454&gt;0,TRUE)),"Card requirement below numeric range; rescale",IF(B454*(C454+N(D454))*(1+N(E454)/100)/F454&gt;9007199254740991,"Card count too large; rescale units","Ready"))),"Check inputs / numeric range")))</f>
        <v/>
      </c>
      <c r="H454" s="8">
        <f>IF(G454&lt;&gt;"Ready","",IFERROR(C454+N(D454),""))</f>
        <v/>
      </c>
      <c r="I454" s="8">
        <f>IF(G454&lt;&gt;"Ready","",IFERROR(B454*H454,""))</f>
        <v/>
      </c>
      <c r="J454" s="8">
        <f>IF(G454&lt;&gt;"Ready","",IFERROR(I454*(N(E454)/100),""))</f>
        <v/>
      </c>
      <c r="K454" s="8">
        <f>IF(G454&lt;&gt;"Ready","",IFERROR(I454*(1+N(E454)/100)/F454,""))</f>
        <v/>
      </c>
      <c r="L454" s="8">
        <f>IF(G454&lt;&gt;"Ready","",IFERROR(IF(ABS(K454-ROUND(K454,0))&lt;=MIN(8.881784197001252E-16*K454,1E-9),ROUND(K454,0),ROUNDUP(K454,0)),""))</f>
        <v/>
      </c>
      <c r="M454" s="8">
        <f>IF(G454&lt;&gt;"Ready","",IFERROR(L454*F454,""))</f>
        <v/>
      </c>
      <c r="N454" s="8">
        <f>IF(G454&lt;&gt;"Ready","",IFERROR(M454,""))</f>
        <v/>
      </c>
      <c r="O454" s="8">
        <f>IF(G454&lt;&gt;"Ready","",IFERROR(M454/2,""))</f>
        <v/>
      </c>
    </row>
    <row r="455">
      <c r="A455" s="6" t="n"/>
      <c r="B455" s="7" t="n"/>
      <c r="C455" s="7" t="n"/>
      <c r="D455" s="7" t="n"/>
      <c r="E455" s="7" t="n"/>
      <c r="F455" s="7" t="n"/>
      <c r="G455" s="8">
        <f>IF(COUNTA(A455:F455)=0,"",IF(TRIM(A455&amp;"")="","Item required",IFERROR(IF(NOT(AND(COUNT(B455:C455,F455)=3,MIN(B455:C455)&gt;=0,F455&gt;0,COUNT(D455:E455)=COUNTA(D455:E455),MIN(D455:E455)&gt;=0)),"Use nonnegative numbers; container must be positive",IF(NOT(IF(AND(B455&gt;0,C455+N(D455)&gt;0),B455*(C455+N(D455))*(1+N(E455)/100)/F455&gt;0,TRUE)),"Card requirement below numeric range; rescale",IF(B455*(C455+N(D455))*(1+N(E455)/100)/F455&gt;9007199254740991,"Card count too large; rescale units","Ready"))),"Check inputs / numeric range")))</f>
        <v/>
      </c>
      <c r="H455" s="8">
        <f>IF(G455&lt;&gt;"Ready","",IFERROR(C455+N(D455),""))</f>
        <v/>
      </c>
      <c r="I455" s="8">
        <f>IF(G455&lt;&gt;"Ready","",IFERROR(B455*H455,""))</f>
        <v/>
      </c>
      <c r="J455" s="8">
        <f>IF(G455&lt;&gt;"Ready","",IFERROR(I455*(N(E455)/100),""))</f>
        <v/>
      </c>
      <c r="K455" s="8">
        <f>IF(G455&lt;&gt;"Ready","",IFERROR(I455*(1+N(E455)/100)/F455,""))</f>
        <v/>
      </c>
      <c r="L455" s="8">
        <f>IF(G455&lt;&gt;"Ready","",IFERROR(IF(ABS(K455-ROUND(K455,0))&lt;=MIN(8.881784197001252E-16*K455,1E-9),ROUND(K455,0),ROUNDUP(K455,0)),""))</f>
        <v/>
      </c>
      <c r="M455" s="8">
        <f>IF(G455&lt;&gt;"Ready","",IFERROR(L455*F455,""))</f>
        <v/>
      </c>
      <c r="N455" s="8">
        <f>IF(G455&lt;&gt;"Ready","",IFERROR(M455,""))</f>
        <v/>
      </c>
      <c r="O455" s="8">
        <f>IF(G455&lt;&gt;"Ready","",IFERROR(M455/2,""))</f>
        <v/>
      </c>
    </row>
    <row r="456">
      <c r="A456" s="6" t="n"/>
      <c r="B456" s="7" t="n"/>
      <c r="C456" s="7" t="n"/>
      <c r="D456" s="7" t="n"/>
      <c r="E456" s="7" t="n"/>
      <c r="F456" s="7" t="n"/>
      <c r="G456" s="8">
        <f>IF(COUNTA(A456:F456)=0,"",IF(TRIM(A456&amp;"")="","Item required",IFERROR(IF(NOT(AND(COUNT(B456:C456,F456)=3,MIN(B456:C456)&gt;=0,F456&gt;0,COUNT(D456:E456)=COUNTA(D456:E456),MIN(D456:E456)&gt;=0)),"Use nonnegative numbers; container must be positive",IF(NOT(IF(AND(B456&gt;0,C456+N(D456)&gt;0),B456*(C456+N(D456))*(1+N(E456)/100)/F456&gt;0,TRUE)),"Card requirement below numeric range; rescale",IF(B456*(C456+N(D456))*(1+N(E456)/100)/F456&gt;9007199254740991,"Card count too large; rescale units","Ready"))),"Check inputs / numeric range")))</f>
        <v/>
      </c>
      <c r="H456" s="8">
        <f>IF(G456&lt;&gt;"Ready","",IFERROR(C456+N(D456),""))</f>
        <v/>
      </c>
      <c r="I456" s="8">
        <f>IF(G456&lt;&gt;"Ready","",IFERROR(B456*H456,""))</f>
        <v/>
      </c>
      <c r="J456" s="8">
        <f>IF(G456&lt;&gt;"Ready","",IFERROR(I456*(N(E456)/100),""))</f>
        <v/>
      </c>
      <c r="K456" s="8">
        <f>IF(G456&lt;&gt;"Ready","",IFERROR(I456*(1+N(E456)/100)/F456,""))</f>
        <v/>
      </c>
      <c r="L456" s="8">
        <f>IF(G456&lt;&gt;"Ready","",IFERROR(IF(ABS(K456-ROUND(K456,0))&lt;=MIN(8.881784197001252E-16*K456,1E-9),ROUND(K456,0),ROUNDUP(K456,0)),""))</f>
        <v/>
      </c>
      <c r="M456" s="8">
        <f>IF(G456&lt;&gt;"Ready","",IFERROR(L456*F456,""))</f>
        <v/>
      </c>
      <c r="N456" s="8">
        <f>IF(G456&lt;&gt;"Ready","",IFERROR(M456,""))</f>
        <v/>
      </c>
      <c r="O456" s="8">
        <f>IF(G456&lt;&gt;"Ready","",IFERROR(M456/2,""))</f>
        <v/>
      </c>
    </row>
    <row r="457">
      <c r="A457" s="6" t="n"/>
      <c r="B457" s="7" t="n"/>
      <c r="C457" s="7" t="n"/>
      <c r="D457" s="7" t="n"/>
      <c r="E457" s="7" t="n"/>
      <c r="F457" s="7" t="n"/>
      <c r="G457" s="8">
        <f>IF(COUNTA(A457:F457)=0,"",IF(TRIM(A457&amp;"")="","Item required",IFERROR(IF(NOT(AND(COUNT(B457:C457,F457)=3,MIN(B457:C457)&gt;=0,F457&gt;0,COUNT(D457:E457)=COUNTA(D457:E457),MIN(D457:E457)&gt;=0)),"Use nonnegative numbers; container must be positive",IF(NOT(IF(AND(B457&gt;0,C457+N(D457)&gt;0),B457*(C457+N(D457))*(1+N(E457)/100)/F457&gt;0,TRUE)),"Card requirement below numeric range; rescale",IF(B457*(C457+N(D457))*(1+N(E457)/100)/F457&gt;9007199254740991,"Card count too large; rescale units","Ready"))),"Check inputs / numeric range")))</f>
        <v/>
      </c>
      <c r="H457" s="8">
        <f>IF(G457&lt;&gt;"Ready","",IFERROR(C457+N(D457),""))</f>
        <v/>
      </c>
      <c r="I457" s="8">
        <f>IF(G457&lt;&gt;"Ready","",IFERROR(B457*H457,""))</f>
        <v/>
      </c>
      <c r="J457" s="8">
        <f>IF(G457&lt;&gt;"Ready","",IFERROR(I457*(N(E457)/100),""))</f>
        <v/>
      </c>
      <c r="K457" s="8">
        <f>IF(G457&lt;&gt;"Ready","",IFERROR(I457*(1+N(E457)/100)/F457,""))</f>
        <v/>
      </c>
      <c r="L457" s="8">
        <f>IF(G457&lt;&gt;"Ready","",IFERROR(IF(ABS(K457-ROUND(K457,0))&lt;=MIN(8.881784197001252E-16*K457,1E-9),ROUND(K457,0),ROUNDUP(K457,0)),""))</f>
        <v/>
      </c>
      <c r="M457" s="8">
        <f>IF(G457&lt;&gt;"Ready","",IFERROR(L457*F457,""))</f>
        <v/>
      </c>
      <c r="N457" s="8">
        <f>IF(G457&lt;&gt;"Ready","",IFERROR(M457,""))</f>
        <v/>
      </c>
      <c r="O457" s="8">
        <f>IF(G457&lt;&gt;"Ready","",IFERROR(M457/2,""))</f>
        <v/>
      </c>
    </row>
    <row r="458">
      <c r="A458" s="6" t="n"/>
      <c r="B458" s="7" t="n"/>
      <c r="C458" s="7" t="n"/>
      <c r="D458" s="7" t="n"/>
      <c r="E458" s="7" t="n"/>
      <c r="F458" s="7" t="n"/>
      <c r="G458" s="8">
        <f>IF(COUNTA(A458:F458)=0,"",IF(TRIM(A458&amp;"")="","Item required",IFERROR(IF(NOT(AND(COUNT(B458:C458,F458)=3,MIN(B458:C458)&gt;=0,F458&gt;0,COUNT(D458:E458)=COUNTA(D458:E458),MIN(D458:E458)&gt;=0)),"Use nonnegative numbers; container must be positive",IF(NOT(IF(AND(B458&gt;0,C458+N(D458)&gt;0),B458*(C458+N(D458))*(1+N(E458)/100)/F458&gt;0,TRUE)),"Card requirement below numeric range; rescale",IF(B458*(C458+N(D458))*(1+N(E458)/100)/F458&gt;9007199254740991,"Card count too large; rescale units","Ready"))),"Check inputs / numeric range")))</f>
        <v/>
      </c>
      <c r="H458" s="8">
        <f>IF(G458&lt;&gt;"Ready","",IFERROR(C458+N(D458),""))</f>
        <v/>
      </c>
      <c r="I458" s="8">
        <f>IF(G458&lt;&gt;"Ready","",IFERROR(B458*H458,""))</f>
        <v/>
      </c>
      <c r="J458" s="8">
        <f>IF(G458&lt;&gt;"Ready","",IFERROR(I458*(N(E458)/100),""))</f>
        <v/>
      </c>
      <c r="K458" s="8">
        <f>IF(G458&lt;&gt;"Ready","",IFERROR(I458*(1+N(E458)/100)/F458,""))</f>
        <v/>
      </c>
      <c r="L458" s="8">
        <f>IF(G458&lt;&gt;"Ready","",IFERROR(IF(ABS(K458-ROUND(K458,0))&lt;=MIN(8.881784197001252E-16*K458,1E-9),ROUND(K458,0),ROUNDUP(K458,0)),""))</f>
        <v/>
      </c>
      <c r="M458" s="8">
        <f>IF(G458&lt;&gt;"Ready","",IFERROR(L458*F458,""))</f>
        <v/>
      </c>
      <c r="N458" s="8">
        <f>IF(G458&lt;&gt;"Ready","",IFERROR(M458,""))</f>
        <v/>
      </c>
      <c r="O458" s="8">
        <f>IF(G458&lt;&gt;"Ready","",IFERROR(M458/2,""))</f>
        <v/>
      </c>
    </row>
    <row r="459">
      <c r="A459" s="6" t="n"/>
      <c r="B459" s="7" t="n"/>
      <c r="C459" s="7" t="n"/>
      <c r="D459" s="7" t="n"/>
      <c r="E459" s="7" t="n"/>
      <c r="F459" s="7" t="n"/>
      <c r="G459" s="8">
        <f>IF(COUNTA(A459:F459)=0,"",IF(TRIM(A459&amp;"")="","Item required",IFERROR(IF(NOT(AND(COUNT(B459:C459,F459)=3,MIN(B459:C459)&gt;=0,F459&gt;0,COUNT(D459:E459)=COUNTA(D459:E459),MIN(D459:E459)&gt;=0)),"Use nonnegative numbers; container must be positive",IF(NOT(IF(AND(B459&gt;0,C459+N(D459)&gt;0),B459*(C459+N(D459))*(1+N(E459)/100)/F459&gt;0,TRUE)),"Card requirement below numeric range; rescale",IF(B459*(C459+N(D459))*(1+N(E459)/100)/F459&gt;9007199254740991,"Card count too large; rescale units","Ready"))),"Check inputs / numeric range")))</f>
        <v/>
      </c>
      <c r="H459" s="8">
        <f>IF(G459&lt;&gt;"Ready","",IFERROR(C459+N(D459),""))</f>
        <v/>
      </c>
      <c r="I459" s="8">
        <f>IF(G459&lt;&gt;"Ready","",IFERROR(B459*H459,""))</f>
        <v/>
      </c>
      <c r="J459" s="8">
        <f>IF(G459&lt;&gt;"Ready","",IFERROR(I459*(N(E459)/100),""))</f>
        <v/>
      </c>
      <c r="K459" s="8">
        <f>IF(G459&lt;&gt;"Ready","",IFERROR(I459*(1+N(E459)/100)/F459,""))</f>
        <v/>
      </c>
      <c r="L459" s="8">
        <f>IF(G459&lt;&gt;"Ready","",IFERROR(IF(ABS(K459-ROUND(K459,0))&lt;=MIN(8.881784197001252E-16*K459,1E-9),ROUND(K459,0),ROUNDUP(K459,0)),""))</f>
        <v/>
      </c>
      <c r="M459" s="8">
        <f>IF(G459&lt;&gt;"Ready","",IFERROR(L459*F459,""))</f>
        <v/>
      </c>
      <c r="N459" s="8">
        <f>IF(G459&lt;&gt;"Ready","",IFERROR(M459,""))</f>
        <v/>
      </c>
      <c r="O459" s="8">
        <f>IF(G459&lt;&gt;"Ready","",IFERROR(M459/2,""))</f>
        <v/>
      </c>
    </row>
    <row r="460">
      <c r="A460" s="6" t="n"/>
      <c r="B460" s="7" t="n"/>
      <c r="C460" s="7" t="n"/>
      <c r="D460" s="7" t="n"/>
      <c r="E460" s="7" t="n"/>
      <c r="F460" s="7" t="n"/>
      <c r="G460" s="8">
        <f>IF(COUNTA(A460:F460)=0,"",IF(TRIM(A460&amp;"")="","Item required",IFERROR(IF(NOT(AND(COUNT(B460:C460,F460)=3,MIN(B460:C460)&gt;=0,F460&gt;0,COUNT(D460:E460)=COUNTA(D460:E460),MIN(D460:E460)&gt;=0)),"Use nonnegative numbers; container must be positive",IF(NOT(IF(AND(B460&gt;0,C460+N(D460)&gt;0),B460*(C460+N(D460))*(1+N(E460)/100)/F460&gt;0,TRUE)),"Card requirement below numeric range; rescale",IF(B460*(C460+N(D460))*(1+N(E460)/100)/F460&gt;9007199254740991,"Card count too large; rescale units","Ready"))),"Check inputs / numeric range")))</f>
        <v/>
      </c>
      <c r="H460" s="8">
        <f>IF(G460&lt;&gt;"Ready","",IFERROR(C460+N(D460),""))</f>
        <v/>
      </c>
      <c r="I460" s="8">
        <f>IF(G460&lt;&gt;"Ready","",IFERROR(B460*H460,""))</f>
        <v/>
      </c>
      <c r="J460" s="8">
        <f>IF(G460&lt;&gt;"Ready","",IFERROR(I460*(N(E460)/100),""))</f>
        <v/>
      </c>
      <c r="K460" s="8">
        <f>IF(G460&lt;&gt;"Ready","",IFERROR(I460*(1+N(E460)/100)/F460,""))</f>
        <v/>
      </c>
      <c r="L460" s="8">
        <f>IF(G460&lt;&gt;"Ready","",IFERROR(IF(ABS(K460-ROUND(K460,0))&lt;=MIN(8.881784197001252E-16*K460,1E-9),ROUND(K460,0),ROUNDUP(K460,0)),""))</f>
        <v/>
      </c>
      <c r="M460" s="8">
        <f>IF(G460&lt;&gt;"Ready","",IFERROR(L460*F460,""))</f>
        <v/>
      </c>
      <c r="N460" s="8">
        <f>IF(G460&lt;&gt;"Ready","",IFERROR(M460,""))</f>
        <v/>
      </c>
      <c r="O460" s="8">
        <f>IF(G460&lt;&gt;"Ready","",IFERROR(M460/2,""))</f>
        <v/>
      </c>
    </row>
    <row r="461">
      <c r="A461" s="6" t="n"/>
      <c r="B461" s="7" t="n"/>
      <c r="C461" s="7" t="n"/>
      <c r="D461" s="7" t="n"/>
      <c r="E461" s="7" t="n"/>
      <c r="F461" s="7" t="n"/>
      <c r="G461" s="8">
        <f>IF(COUNTA(A461:F461)=0,"",IF(TRIM(A461&amp;"")="","Item required",IFERROR(IF(NOT(AND(COUNT(B461:C461,F461)=3,MIN(B461:C461)&gt;=0,F461&gt;0,COUNT(D461:E461)=COUNTA(D461:E461),MIN(D461:E461)&gt;=0)),"Use nonnegative numbers; container must be positive",IF(NOT(IF(AND(B461&gt;0,C461+N(D461)&gt;0),B461*(C461+N(D461))*(1+N(E461)/100)/F461&gt;0,TRUE)),"Card requirement below numeric range; rescale",IF(B461*(C461+N(D461))*(1+N(E461)/100)/F461&gt;9007199254740991,"Card count too large; rescale units","Ready"))),"Check inputs / numeric range")))</f>
        <v/>
      </c>
      <c r="H461" s="8">
        <f>IF(G461&lt;&gt;"Ready","",IFERROR(C461+N(D461),""))</f>
        <v/>
      </c>
      <c r="I461" s="8">
        <f>IF(G461&lt;&gt;"Ready","",IFERROR(B461*H461,""))</f>
        <v/>
      </c>
      <c r="J461" s="8">
        <f>IF(G461&lt;&gt;"Ready","",IFERROR(I461*(N(E461)/100),""))</f>
        <v/>
      </c>
      <c r="K461" s="8">
        <f>IF(G461&lt;&gt;"Ready","",IFERROR(I461*(1+N(E461)/100)/F461,""))</f>
        <v/>
      </c>
      <c r="L461" s="8">
        <f>IF(G461&lt;&gt;"Ready","",IFERROR(IF(ABS(K461-ROUND(K461,0))&lt;=MIN(8.881784197001252E-16*K461,1E-9),ROUND(K461,0),ROUNDUP(K461,0)),""))</f>
        <v/>
      </c>
      <c r="M461" s="8">
        <f>IF(G461&lt;&gt;"Ready","",IFERROR(L461*F461,""))</f>
        <v/>
      </c>
      <c r="N461" s="8">
        <f>IF(G461&lt;&gt;"Ready","",IFERROR(M461,""))</f>
        <v/>
      </c>
      <c r="O461" s="8">
        <f>IF(G461&lt;&gt;"Ready","",IFERROR(M461/2,""))</f>
        <v/>
      </c>
    </row>
    <row r="462">
      <c r="A462" s="6" t="n"/>
      <c r="B462" s="7" t="n"/>
      <c r="C462" s="7" t="n"/>
      <c r="D462" s="7" t="n"/>
      <c r="E462" s="7" t="n"/>
      <c r="F462" s="7" t="n"/>
      <c r="G462" s="8">
        <f>IF(COUNTA(A462:F462)=0,"",IF(TRIM(A462&amp;"")="","Item required",IFERROR(IF(NOT(AND(COUNT(B462:C462,F462)=3,MIN(B462:C462)&gt;=0,F462&gt;0,COUNT(D462:E462)=COUNTA(D462:E462),MIN(D462:E462)&gt;=0)),"Use nonnegative numbers; container must be positive",IF(NOT(IF(AND(B462&gt;0,C462+N(D462)&gt;0),B462*(C462+N(D462))*(1+N(E462)/100)/F462&gt;0,TRUE)),"Card requirement below numeric range; rescale",IF(B462*(C462+N(D462))*(1+N(E462)/100)/F462&gt;9007199254740991,"Card count too large; rescale units","Ready"))),"Check inputs / numeric range")))</f>
        <v/>
      </c>
      <c r="H462" s="8">
        <f>IF(G462&lt;&gt;"Ready","",IFERROR(C462+N(D462),""))</f>
        <v/>
      </c>
      <c r="I462" s="8">
        <f>IF(G462&lt;&gt;"Ready","",IFERROR(B462*H462,""))</f>
        <v/>
      </c>
      <c r="J462" s="8">
        <f>IF(G462&lt;&gt;"Ready","",IFERROR(I462*(N(E462)/100),""))</f>
        <v/>
      </c>
      <c r="K462" s="8">
        <f>IF(G462&lt;&gt;"Ready","",IFERROR(I462*(1+N(E462)/100)/F462,""))</f>
        <v/>
      </c>
      <c r="L462" s="8">
        <f>IF(G462&lt;&gt;"Ready","",IFERROR(IF(ABS(K462-ROUND(K462,0))&lt;=MIN(8.881784197001252E-16*K462,1E-9),ROUND(K462,0),ROUNDUP(K462,0)),""))</f>
        <v/>
      </c>
      <c r="M462" s="8">
        <f>IF(G462&lt;&gt;"Ready","",IFERROR(L462*F462,""))</f>
        <v/>
      </c>
      <c r="N462" s="8">
        <f>IF(G462&lt;&gt;"Ready","",IFERROR(M462,""))</f>
        <v/>
      </c>
      <c r="O462" s="8">
        <f>IF(G462&lt;&gt;"Ready","",IFERROR(M462/2,""))</f>
        <v/>
      </c>
    </row>
    <row r="463">
      <c r="A463" s="6" t="n"/>
      <c r="B463" s="7" t="n"/>
      <c r="C463" s="7" t="n"/>
      <c r="D463" s="7" t="n"/>
      <c r="E463" s="7" t="n"/>
      <c r="F463" s="7" t="n"/>
      <c r="G463" s="8">
        <f>IF(COUNTA(A463:F463)=0,"",IF(TRIM(A463&amp;"")="","Item required",IFERROR(IF(NOT(AND(COUNT(B463:C463,F463)=3,MIN(B463:C463)&gt;=0,F463&gt;0,COUNT(D463:E463)=COUNTA(D463:E463),MIN(D463:E463)&gt;=0)),"Use nonnegative numbers; container must be positive",IF(NOT(IF(AND(B463&gt;0,C463+N(D463)&gt;0),B463*(C463+N(D463))*(1+N(E463)/100)/F463&gt;0,TRUE)),"Card requirement below numeric range; rescale",IF(B463*(C463+N(D463))*(1+N(E463)/100)/F463&gt;9007199254740991,"Card count too large; rescale units","Ready"))),"Check inputs / numeric range")))</f>
        <v/>
      </c>
      <c r="H463" s="8">
        <f>IF(G463&lt;&gt;"Ready","",IFERROR(C463+N(D463),""))</f>
        <v/>
      </c>
      <c r="I463" s="8">
        <f>IF(G463&lt;&gt;"Ready","",IFERROR(B463*H463,""))</f>
        <v/>
      </c>
      <c r="J463" s="8">
        <f>IF(G463&lt;&gt;"Ready","",IFERROR(I463*(N(E463)/100),""))</f>
        <v/>
      </c>
      <c r="K463" s="8">
        <f>IF(G463&lt;&gt;"Ready","",IFERROR(I463*(1+N(E463)/100)/F463,""))</f>
        <v/>
      </c>
      <c r="L463" s="8">
        <f>IF(G463&lt;&gt;"Ready","",IFERROR(IF(ABS(K463-ROUND(K463,0))&lt;=MIN(8.881784197001252E-16*K463,1E-9),ROUND(K463,0),ROUNDUP(K463,0)),""))</f>
        <v/>
      </c>
      <c r="M463" s="8">
        <f>IF(G463&lt;&gt;"Ready","",IFERROR(L463*F463,""))</f>
        <v/>
      </c>
      <c r="N463" s="8">
        <f>IF(G463&lt;&gt;"Ready","",IFERROR(M463,""))</f>
        <v/>
      </c>
      <c r="O463" s="8">
        <f>IF(G463&lt;&gt;"Ready","",IFERROR(M463/2,""))</f>
        <v/>
      </c>
    </row>
    <row r="464">
      <c r="A464" s="6" t="n"/>
      <c r="B464" s="7" t="n"/>
      <c r="C464" s="7" t="n"/>
      <c r="D464" s="7" t="n"/>
      <c r="E464" s="7" t="n"/>
      <c r="F464" s="7" t="n"/>
      <c r="G464" s="8">
        <f>IF(COUNTA(A464:F464)=0,"",IF(TRIM(A464&amp;"")="","Item required",IFERROR(IF(NOT(AND(COUNT(B464:C464,F464)=3,MIN(B464:C464)&gt;=0,F464&gt;0,COUNT(D464:E464)=COUNTA(D464:E464),MIN(D464:E464)&gt;=0)),"Use nonnegative numbers; container must be positive",IF(NOT(IF(AND(B464&gt;0,C464+N(D464)&gt;0),B464*(C464+N(D464))*(1+N(E464)/100)/F464&gt;0,TRUE)),"Card requirement below numeric range; rescale",IF(B464*(C464+N(D464))*(1+N(E464)/100)/F464&gt;9007199254740991,"Card count too large; rescale units","Ready"))),"Check inputs / numeric range")))</f>
        <v/>
      </c>
      <c r="H464" s="8">
        <f>IF(G464&lt;&gt;"Ready","",IFERROR(C464+N(D464),""))</f>
        <v/>
      </c>
      <c r="I464" s="8">
        <f>IF(G464&lt;&gt;"Ready","",IFERROR(B464*H464,""))</f>
        <v/>
      </c>
      <c r="J464" s="8">
        <f>IF(G464&lt;&gt;"Ready","",IFERROR(I464*(N(E464)/100),""))</f>
        <v/>
      </c>
      <c r="K464" s="8">
        <f>IF(G464&lt;&gt;"Ready","",IFERROR(I464*(1+N(E464)/100)/F464,""))</f>
        <v/>
      </c>
      <c r="L464" s="8">
        <f>IF(G464&lt;&gt;"Ready","",IFERROR(IF(ABS(K464-ROUND(K464,0))&lt;=MIN(8.881784197001252E-16*K464,1E-9),ROUND(K464,0),ROUNDUP(K464,0)),""))</f>
        <v/>
      </c>
      <c r="M464" s="8">
        <f>IF(G464&lt;&gt;"Ready","",IFERROR(L464*F464,""))</f>
        <v/>
      </c>
      <c r="N464" s="8">
        <f>IF(G464&lt;&gt;"Ready","",IFERROR(M464,""))</f>
        <v/>
      </c>
      <c r="O464" s="8">
        <f>IF(G464&lt;&gt;"Ready","",IFERROR(M464/2,""))</f>
        <v/>
      </c>
    </row>
    <row r="465">
      <c r="A465" s="6" t="n"/>
      <c r="B465" s="7" t="n"/>
      <c r="C465" s="7" t="n"/>
      <c r="D465" s="7" t="n"/>
      <c r="E465" s="7" t="n"/>
      <c r="F465" s="7" t="n"/>
      <c r="G465" s="8">
        <f>IF(COUNTA(A465:F465)=0,"",IF(TRIM(A465&amp;"")="","Item required",IFERROR(IF(NOT(AND(COUNT(B465:C465,F465)=3,MIN(B465:C465)&gt;=0,F465&gt;0,COUNT(D465:E465)=COUNTA(D465:E465),MIN(D465:E465)&gt;=0)),"Use nonnegative numbers; container must be positive",IF(NOT(IF(AND(B465&gt;0,C465+N(D465)&gt;0),B465*(C465+N(D465))*(1+N(E465)/100)/F465&gt;0,TRUE)),"Card requirement below numeric range; rescale",IF(B465*(C465+N(D465))*(1+N(E465)/100)/F465&gt;9007199254740991,"Card count too large; rescale units","Ready"))),"Check inputs / numeric range")))</f>
        <v/>
      </c>
      <c r="H465" s="8">
        <f>IF(G465&lt;&gt;"Ready","",IFERROR(C465+N(D465),""))</f>
        <v/>
      </c>
      <c r="I465" s="8">
        <f>IF(G465&lt;&gt;"Ready","",IFERROR(B465*H465,""))</f>
        <v/>
      </c>
      <c r="J465" s="8">
        <f>IF(G465&lt;&gt;"Ready","",IFERROR(I465*(N(E465)/100),""))</f>
        <v/>
      </c>
      <c r="K465" s="8">
        <f>IF(G465&lt;&gt;"Ready","",IFERROR(I465*(1+N(E465)/100)/F465,""))</f>
        <v/>
      </c>
      <c r="L465" s="8">
        <f>IF(G465&lt;&gt;"Ready","",IFERROR(IF(ABS(K465-ROUND(K465,0))&lt;=MIN(8.881784197001252E-16*K465,1E-9),ROUND(K465,0),ROUNDUP(K465,0)),""))</f>
        <v/>
      </c>
      <c r="M465" s="8">
        <f>IF(G465&lt;&gt;"Ready","",IFERROR(L465*F465,""))</f>
        <v/>
      </c>
      <c r="N465" s="8">
        <f>IF(G465&lt;&gt;"Ready","",IFERROR(M465,""))</f>
        <v/>
      </c>
      <c r="O465" s="8">
        <f>IF(G465&lt;&gt;"Ready","",IFERROR(M465/2,""))</f>
        <v/>
      </c>
    </row>
    <row r="466">
      <c r="A466" s="6" t="n"/>
      <c r="B466" s="7" t="n"/>
      <c r="C466" s="7" t="n"/>
      <c r="D466" s="7" t="n"/>
      <c r="E466" s="7" t="n"/>
      <c r="F466" s="7" t="n"/>
      <c r="G466" s="8">
        <f>IF(COUNTA(A466:F466)=0,"",IF(TRIM(A466&amp;"")="","Item required",IFERROR(IF(NOT(AND(COUNT(B466:C466,F466)=3,MIN(B466:C466)&gt;=0,F466&gt;0,COUNT(D466:E466)=COUNTA(D466:E466),MIN(D466:E466)&gt;=0)),"Use nonnegative numbers; container must be positive",IF(NOT(IF(AND(B466&gt;0,C466+N(D466)&gt;0),B466*(C466+N(D466))*(1+N(E466)/100)/F466&gt;0,TRUE)),"Card requirement below numeric range; rescale",IF(B466*(C466+N(D466))*(1+N(E466)/100)/F466&gt;9007199254740991,"Card count too large; rescale units","Ready"))),"Check inputs / numeric range")))</f>
        <v/>
      </c>
      <c r="H466" s="8">
        <f>IF(G466&lt;&gt;"Ready","",IFERROR(C466+N(D466),""))</f>
        <v/>
      </c>
      <c r="I466" s="8">
        <f>IF(G466&lt;&gt;"Ready","",IFERROR(B466*H466,""))</f>
        <v/>
      </c>
      <c r="J466" s="8">
        <f>IF(G466&lt;&gt;"Ready","",IFERROR(I466*(N(E466)/100),""))</f>
        <v/>
      </c>
      <c r="K466" s="8">
        <f>IF(G466&lt;&gt;"Ready","",IFERROR(I466*(1+N(E466)/100)/F466,""))</f>
        <v/>
      </c>
      <c r="L466" s="8">
        <f>IF(G466&lt;&gt;"Ready","",IFERROR(IF(ABS(K466-ROUND(K466,0))&lt;=MIN(8.881784197001252E-16*K466,1E-9),ROUND(K466,0),ROUNDUP(K466,0)),""))</f>
        <v/>
      </c>
      <c r="M466" s="8">
        <f>IF(G466&lt;&gt;"Ready","",IFERROR(L466*F466,""))</f>
        <v/>
      </c>
      <c r="N466" s="8">
        <f>IF(G466&lt;&gt;"Ready","",IFERROR(M466,""))</f>
        <v/>
      </c>
      <c r="O466" s="8">
        <f>IF(G466&lt;&gt;"Ready","",IFERROR(M466/2,""))</f>
        <v/>
      </c>
    </row>
    <row r="467">
      <c r="A467" s="6" t="n"/>
      <c r="B467" s="7" t="n"/>
      <c r="C467" s="7" t="n"/>
      <c r="D467" s="7" t="n"/>
      <c r="E467" s="7" t="n"/>
      <c r="F467" s="7" t="n"/>
      <c r="G467" s="8">
        <f>IF(COUNTA(A467:F467)=0,"",IF(TRIM(A467&amp;"")="","Item required",IFERROR(IF(NOT(AND(COUNT(B467:C467,F467)=3,MIN(B467:C467)&gt;=0,F467&gt;0,COUNT(D467:E467)=COUNTA(D467:E467),MIN(D467:E467)&gt;=0)),"Use nonnegative numbers; container must be positive",IF(NOT(IF(AND(B467&gt;0,C467+N(D467)&gt;0),B467*(C467+N(D467))*(1+N(E467)/100)/F467&gt;0,TRUE)),"Card requirement below numeric range; rescale",IF(B467*(C467+N(D467))*(1+N(E467)/100)/F467&gt;9007199254740991,"Card count too large; rescale units","Ready"))),"Check inputs / numeric range")))</f>
        <v/>
      </c>
      <c r="H467" s="8">
        <f>IF(G467&lt;&gt;"Ready","",IFERROR(C467+N(D467),""))</f>
        <v/>
      </c>
      <c r="I467" s="8">
        <f>IF(G467&lt;&gt;"Ready","",IFERROR(B467*H467,""))</f>
        <v/>
      </c>
      <c r="J467" s="8">
        <f>IF(G467&lt;&gt;"Ready","",IFERROR(I467*(N(E467)/100),""))</f>
        <v/>
      </c>
      <c r="K467" s="8">
        <f>IF(G467&lt;&gt;"Ready","",IFERROR(I467*(1+N(E467)/100)/F467,""))</f>
        <v/>
      </c>
      <c r="L467" s="8">
        <f>IF(G467&lt;&gt;"Ready","",IFERROR(IF(ABS(K467-ROUND(K467,0))&lt;=MIN(8.881784197001252E-16*K467,1E-9),ROUND(K467,0),ROUNDUP(K467,0)),""))</f>
        <v/>
      </c>
      <c r="M467" s="8">
        <f>IF(G467&lt;&gt;"Ready","",IFERROR(L467*F467,""))</f>
        <v/>
      </c>
      <c r="N467" s="8">
        <f>IF(G467&lt;&gt;"Ready","",IFERROR(M467,""))</f>
        <v/>
      </c>
      <c r="O467" s="8">
        <f>IF(G467&lt;&gt;"Ready","",IFERROR(M467/2,""))</f>
        <v/>
      </c>
    </row>
    <row r="468">
      <c r="A468" s="6" t="n"/>
      <c r="B468" s="7" t="n"/>
      <c r="C468" s="7" t="n"/>
      <c r="D468" s="7" t="n"/>
      <c r="E468" s="7" t="n"/>
      <c r="F468" s="7" t="n"/>
      <c r="G468" s="8">
        <f>IF(COUNTA(A468:F468)=0,"",IF(TRIM(A468&amp;"")="","Item required",IFERROR(IF(NOT(AND(COUNT(B468:C468,F468)=3,MIN(B468:C468)&gt;=0,F468&gt;0,COUNT(D468:E468)=COUNTA(D468:E468),MIN(D468:E468)&gt;=0)),"Use nonnegative numbers; container must be positive",IF(NOT(IF(AND(B468&gt;0,C468+N(D468)&gt;0),B468*(C468+N(D468))*(1+N(E468)/100)/F468&gt;0,TRUE)),"Card requirement below numeric range; rescale",IF(B468*(C468+N(D468))*(1+N(E468)/100)/F468&gt;9007199254740991,"Card count too large; rescale units","Ready"))),"Check inputs / numeric range")))</f>
        <v/>
      </c>
      <c r="H468" s="8">
        <f>IF(G468&lt;&gt;"Ready","",IFERROR(C468+N(D468),""))</f>
        <v/>
      </c>
      <c r="I468" s="8">
        <f>IF(G468&lt;&gt;"Ready","",IFERROR(B468*H468,""))</f>
        <v/>
      </c>
      <c r="J468" s="8">
        <f>IF(G468&lt;&gt;"Ready","",IFERROR(I468*(N(E468)/100),""))</f>
        <v/>
      </c>
      <c r="K468" s="8">
        <f>IF(G468&lt;&gt;"Ready","",IFERROR(I468*(1+N(E468)/100)/F468,""))</f>
        <v/>
      </c>
      <c r="L468" s="8">
        <f>IF(G468&lt;&gt;"Ready","",IFERROR(IF(ABS(K468-ROUND(K468,0))&lt;=MIN(8.881784197001252E-16*K468,1E-9),ROUND(K468,0),ROUNDUP(K468,0)),""))</f>
        <v/>
      </c>
      <c r="M468" s="8">
        <f>IF(G468&lt;&gt;"Ready","",IFERROR(L468*F468,""))</f>
        <v/>
      </c>
      <c r="N468" s="8">
        <f>IF(G468&lt;&gt;"Ready","",IFERROR(M468,""))</f>
        <v/>
      </c>
      <c r="O468" s="8">
        <f>IF(G468&lt;&gt;"Ready","",IFERROR(M468/2,""))</f>
        <v/>
      </c>
    </row>
    <row r="469">
      <c r="A469" s="6" t="n"/>
      <c r="B469" s="7" t="n"/>
      <c r="C469" s="7" t="n"/>
      <c r="D469" s="7" t="n"/>
      <c r="E469" s="7" t="n"/>
      <c r="F469" s="7" t="n"/>
      <c r="G469" s="8">
        <f>IF(COUNTA(A469:F469)=0,"",IF(TRIM(A469&amp;"")="","Item required",IFERROR(IF(NOT(AND(COUNT(B469:C469,F469)=3,MIN(B469:C469)&gt;=0,F469&gt;0,COUNT(D469:E469)=COUNTA(D469:E469),MIN(D469:E469)&gt;=0)),"Use nonnegative numbers; container must be positive",IF(NOT(IF(AND(B469&gt;0,C469+N(D469)&gt;0),B469*(C469+N(D469))*(1+N(E469)/100)/F469&gt;0,TRUE)),"Card requirement below numeric range; rescale",IF(B469*(C469+N(D469))*(1+N(E469)/100)/F469&gt;9007199254740991,"Card count too large; rescale units","Ready"))),"Check inputs / numeric range")))</f>
        <v/>
      </c>
      <c r="H469" s="8">
        <f>IF(G469&lt;&gt;"Ready","",IFERROR(C469+N(D469),""))</f>
        <v/>
      </c>
      <c r="I469" s="8">
        <f>IF(G469&lt;&gt;"Ready","",IFERROR(B469*H469,""))</f>
        <v/>
      </c>
      <c r="J469" s="8">
        <f>IF(G469&lt;&gt;"Ready","",IFERROR(I469*(N(E469)/100),""))</f>
        <v/>
      </c>
      <c r="K469" s="8">
        <f>IF(G469&lt;&gt;"Ready","",IFERROR(I469*(1+N(E469)/100)/F469,""))</f>
        <v/>
      </c>
      <c r="L469" s="8">
        <f>IF(G469&lt;&gt;"Ready","",IFERROR(IF(ABS(K469-ROUND(K469,0))&lt;=MIN(8.881784197001252E-16*K469,1E-9),ROUND(K469,0),ROUNDUP(K469,0)),""))</f>
        <v/>
      </c>
      <c r="M469" s="8">
        <f>IF(G469&lt;&gt;"Ready","",IFERROR(L469*F469,""))</f>
        <v/>
      </c>
      <c r="N469" s="8">
        <f>IF(G469&lt;&gt;"Ready","",IFERROR(M469,""))</f>
        <v/>
      </c>
      <c r="O469" s="8">
        <f>IF(G469&lt;&gt;"Ready","",IFERROR(M469/2,""))</f>
        <v/>
      </c>
    </row>
    <row r="470">
      <c r="A470" s="6" t="n"/>
      <c r="B470" s="7" t="n"/>
      <c r="C470" s="7" t="n"/>
      <c r="D470" s="7" t="n"/>
      <c r="E470" s="7" t="n"/>
      <c r="F470" s="7" t="n"/>
      <c r="G470" s="8">
        <f>IF(COUNTA(A470:F470)=0,"",IF(TRIM(A470&amp;"")="","Item required",IFERROR(IF(NOT(AND(COUNT(B470:C470,F470)=3,MIN(B470:C470)&gt;=0,F470&gt;0,COUNT(D470:E470)=COUNTA(D470:E470),MIN(D470:E470)&gt;=0)),"Use nonnegative numbers; container must be positive",IF(NOT(IF(AND(B470&gt;0,C470+N(D470)&gt;0),B470*(C470+N(D470))*(1+N(E470)/100)/F470&gt;0,TRUE)),"Card requirement below numeric range; rescale",IF(B470*(C470+N(D470))*(1+N(E470)/100)/F470&gt;9007199254740991,"Card count too large; rescale units","Ready"))),"Check inputs / numeric range")))</f>
        <v/>
      </c>
      <c r="H470" s="8">
        <f>IF(G470&lt;&gt;"Ready","",IFERROR(C470+N(D470),""))</f>
        <v/>
      </c>
      <c r="I470" s="8">
        <f>IF(G470&lt;&gt;"Ready","",IFERROR(B470*H470,""))</f>
        <v/>
      </c>
      <c r="J470" s="8">
        <f>IF(G470&lt;&gt;"Ready","",IFERROR(I470*(N(E470)/100),""))</f>
        <v/>
      </c>
      <c r="K470" s="8">
        <f>IF(G470&lt;&gt;"Ready","",IFERROR(I470*(1+N(E470)/100)/F470,""))</f>
        <v/>
      </c>
      <c r="L470" s="8">
        <f>IF(G470&lt;&gt;"Ready","",IFERROR(IF(ABS(K470-ROUND(K470,0))&lt;=MIN(8.881784197001252E-16*K470,1E-9),ROUND(K470,0),ROUNDUP(K470,0)),""))</f>
        <v/>
      </c>
      <c r="M470" s="8">
        <f>IF(G470&lt;&gt;"Ready","",IFERROR(L470*F470,""))</f>
        <v/>
      </c>
      <c r="N470" s="8">
        <f>IF(G470&lt;&gt;"Ready","",IFERROR(M470,""))</f>
        <v/>
      </c>
      <c r="O470" s="8">
        <f>IF(G470&lt;&gt;"Ready","",IFERROR(M470/2,""))</f>
        <v/>
      </c>
    </row>
    <row r="471">
      <c r="A471" s="6" t="n"/>
      <c r="B471" s="7" t="n"/>
      <c r="C471" s="7" t="n"/>
      <c r="D471" s="7" t="n"/>
      <c r="E471" s="7" t="n"/>
      <c r="F471" s="7" t="n"/>
      <c r="G471" s="8">
        <f>IF(COUNTA(A471:F471)=0,"",IF(TRIM(A471&amp;"")="","Item required",IFERROR(IF(NOT(AND(COUNT(B471:C471,F471)=3,MIN(B471:C471)&gt;=0,F471&gt;0,COUNT(D471:E471)=COUNTA(D471:E471),MIN(D471:E471)&gt;=0)),"Use nonnegative numbers; container must be positive",IF(NOT(IF(AND(B471&gt;0,C471+N(D471)&gt;0),B471*(C471+N(D471))*(1+N(E471)/100)/F471&gt;0,TRUE)),"Card requirement below numeric range; rescale",IF(B471*(C471+N(D471))*(1+N(E471)/100)/F471&gt;9007199254740991,"Card count too large; rescale units","Ready"))),"Check inputs / numeric range")))</f>
        <v/>
      </c>
      <c r="H471" s="8">
        <f>IF(G471&lt;&gt;"Ready","",IFERROR(C471+N(D471),""))</f>
        <v/>
      </c>
      <c r="I471" s="8">
        <f>IF(G471&lt;&gt;"Ready","",IFERROR(B471*H471,""))</f>
        <v/>
      </c>
      <c r="J471" s="8">
        <f>IF(G471&lt;&gt;"Ready","",IFERROR(I471*(N(E471)/100),""))</f>
        <v/>
      </c>
      <c r="K471" s="8">
        <f>IF(G471&lt;&gt;"Ready","",IFERROR(I471*(1+N(E471)/100)/F471,""))</f>
        <v/>
      </c>
      <c r="L471" s="8">
        <f>IF(G471&lt;&gt;"Ready","",IFERROR(IF(ABS(K471-ROUND(K471,0))&lt;=MIN(8.881784197001252E-16*K471,1E-9),ROUND(K471,0),ROUNDUP(K471,0)),""))</f>
        <v/>
      </c>
      <c r="M471" s="8">
        <f>IF(G471&lt;&gt;"Ready","",IFERROR(L471*F471,""))</f>
        <v/>
      </c>
      <c r="N471" s="8">
        <f>IF(G471&lt;&gt;"Ready","",IFERROR(M471,""))</f>
        <v/>
      </c>
      <c r="O471" s="8">
        <f>IF(G471&lt;&gt;"Ready","",IFERROR(M471/2,""))</f>
        <v/>
      </c>
    </row>
    <row r="472">
      <c r="A472" s="6" t="n"/>
      <c r="B472" s="7" t="n"/>
      <c r="C472" s="7" t="n"/>
      <c r="D472" s="7" t="n"/>
      <c r="E472" s="7" t="n"/>
      <c r="F472" s="7" t="n"/>
      <c r="G472" s="8">
        <f>IF(COUNTA(A472:F472)=0,"",IF(TRIM(A472&amp;"")="","Item required",IFERROR(IF(NOT(AND(COUNT(B472:C472,F472)=3,MIN(B472:C472)&gt;=0,F472&gt;0,COUNT(D472:E472)=COUNTA(D472:E472),MIN(D472:E472)&gt;=0)),"Use nonnegative numbers; container must be positive",IF(NOT(IF(AND(B472&gt;0,C472+N(D472)&gt;0),B472*(C472+N(D472))*(1+N(E472)/100)/F472&gt;0,TRUE)),"Card requirement below numeric range; rescale",IF(B472*(C472+N(D472))*(1+N(E472)/100)/F472&gt;9007199254740991,"Card count too large; rescale units","Ready"))),"Check inputs / numeric range")))</f>
        <v/>
      </c>
      <c r="H472" s="8">
        <f>IF(G472&lt;&gt;"Ready","",IFERROR(C472+N(D472),""))</f>
        <v/>
      </c>
      <c r="I472" s="8">
        <f>IF(G472&lt;&gt;"Ready","",IFERROR(B472*H472,""))</f>
        <v/>
      </c>
      <c r="J472" s="8">
        <f>IF(G472&lt;&gt;"Ready","",IFERROR(I472*(N(E472)/100),""))</f>
        <v/>
      </c>
      <c r="K472" s="8">
        <f>IF(G472&lt;&gt;"Ready","",IFERROR(I472*(1+N(E472)/100)/F472,""))</f>
        <v/>
      </c>
      <c r="L472" s="8">
        <f>IF(G472&lt;&gt;"Ready","",IFERROR(IF(ABS(K472-ROUND(K472,0))&lt;=MIN(8.881784197001252E-16*K472,1E-9),ROUND(K472,0),ROUNDUP(K472,0)),""))</f>
        <v/>
      </c>
      <c r="M472" s="8">
        <f>IF(G472&lt;&gt;"Ready","",IFERROR(L472*F472,""))</f>
        <v/>
      </c>
      <c r="N472" s="8">
        <f>IF(G472&lt;&gt;"Ready","",IFERROR(M472,""))</f>
        <v/>
      </c>
      <c r="O472" s="8">
        <f>IF(G472&lt;&gt;"Ready","",IFERROR(M472/2,""))</f>
        <v/>
      </c>
    </row>
    <row r="473">
      <c r="A473" s="6" t="n"/>
      <c r="B473" s="7" t="n"/>
      <c r="C473" s="7" t="n"/>
      <c r="D473" s="7" t="n"/>
      <c r="E473" s="7" t="n"/>
      <c r="F473" s="7" t="n"/>
      <c r="G473" s="8">
        <f>IF(COUNTA(A473:F473)=0,"",IF(TRIM(A473&amp;"")="","Item required",IFERROR(IF(NOT(AND(COUNT(B473:C473,F473)=3,MIN(B473:C473)&gt;=0,F473&gt;0,COUNT(D473:E473)=COUNTA(D473:E473),MIN(D473:E473)&gt;=0)),"Use nonnegative numbers; container must be positive",IF(NOT(IF(AND(B473&gt;0,C473+N(D473)&gt;0),B473*(C473+N(D473))*(1+N(E473)/100)/F473&gt;0,TRUE)),"Card requirement below numeric range; rescale",IF(B473*(C473+N(D473))*(1+N(E473)/100)/F473&gt;9007199254740991,"Card count too large; rescale units","Ready"))),"Check inputs / numeric range")))</f>
        <v/>
      </c>
      <c r="H473" s="8">
        <f>IF(G473&lt;&gt;"Ready","",IFERROR(C473+N(D473),""))</f>
        <v/>
      </c>
      <c r="I473" s="8">
        <f>IF(G473&lt;&gt;"Ready","",IFERROR(B473*H473,""))</f>
        <v/>
      </c>
      <c r="J473" s="8">
        <f>IF(G473&lt;&gt;"Ready","",IFERROR(I473*(N(E473)/100),""))</f>
        <v/>
      </c>
      <c r="K473" s="8">
        <f>IF(G473&lt;&gt;"Ready","",IFERROR(I473*(1+N(E473)/100)/F473,""))</f>
        <v/>
      </c>
      <c r="L473" s="8">
        <f>IF(G473&lt;&gt;"Ready","",IFERROR(IF(ABS(K473-ROUND(K473,0))&lt;=MIN(8.881784197001252E-16*K473,1E-9),ROUND(K473,0),ROUNDUP(K473,0)),""))</f>
        <v/>
      </c>
      <c r="M473" s="8">
        <f>IF(G473&lt;&gt;"Ready","",IFERROR(L473*F473,""))</f>
        <v/>
      </c>
      <c r="N473" s="8">
        <f>IF(G473&lt;&gt;"Ready","",IFERROR(M473,""))</f>
        <v/>
      </c>
      <c r="O473" s="8">
        <f>IF(G473&lt;&gt;"Ready","",IFERROR(M473/2,""))</f>
        <v/>
      </c>
    </row>
    <row r="474">
      <c r="A474" s="6" t="n"/>
      <c r="B474" s="7" t="n"/>
      <c r="C474" s="7" t="n"/>
      <c r="D474" s="7" t="n"/>
      <c r="E474" s="7" t="n"/>
      <c r="F474" s="7" t="n"/>
      <c r="G474" s="8">
        <f>IF(COUNTA(A474:F474)=0,"",IF(TRIM(A474&amp;"")="","Item required",IFERROR(IF(NOT(AND(COUNT(B474:C474,F474)=3,MIN(B474:C474)&gt;=0,F474&gt;0,COUNT(D474:E474)=COUNTA(D474:E474),MIN(D474:E474)&gt;=0)),"Use nonnegative numbers; container must be positive",IF(NOT(IF(AND(B474&gt;0,C474+N(D474)&gt;0),B474*(C474+N(D474))*(1+N(E474)/100)/F474&gt;0,TRUE)),"Card requirement below numeric range; rescale",IF(B474*(C474+N(D474))*(1+N(E474)/100)/F474&gt;9007199254740991,"Card count too large; rescale units","Ready"))),"Check inputs / numeric range")))</f>
        <v/>
      </c>
      <c r="H474" s="8">
        <f>IF(G474&lt;&gt;"Ready","",IFERROR(C474+N(D474),""))</f>
        <v/>
      </c>
      <c r="I474" s="8">
        <f>IF(G474&lt;&gt;"Ready","",IFERROR(B474*H474,""))</f>
        <v/>
      </c>
      <c r="J474" s="8">
        <f>IF(G474&lt;&gt;"Ready","",IFERROR(I474*(N(E474)/100),""))</f>
        <v/>
      </c>
      <c r="K474" s="8">
        <f>IF(G474&lt;&gt;"Ready","",IFERROR(I474*(1+N(E474)/100)/F474,""))</f>
        <v/>
      </c>
      <c r="L474" s="8">
        <f>IF(G474&lt;&gt;"Ready","",IFERROR(IF(ABS(K474-ROUND(K474,0))&lt;=MIN(8.881784197001252E-16*K474,1E-9),ROUND(K474,0),ROUNDUP(K474,0)),""))</f>
        <v/>
      </c>
      <c r="M474" s="8">
        <f>IF(G474&lt;&gt;"Ready","",IFERROR(L474*F474,""))</f>
        <v/>
      </c>
      <c r="N474" s="8">
        <f>IF(G474&lt;&gt;"Ready","",IFERROR(M474,""))</f>
        <v/>
      </c>
      <c r="O474" s="8">
        <f>IF(G474&lt;&gt;"Ready","",IFERROR(M474/2,""))</f>
        <v/>
      </c>
    </row>
    <row r="475">
      <c r="A475" s="6" t="n"/>
      <c r="B475" s="7" t="n"/>
      <c r="C475" s="7" t="n"/>
      <c r="D475" s="7" t="n"/>
      <c r="E475" s="7" t="n"/>
      <c r="F475" s="7" t="n"/>
      <c r="G475" s="8">
        <f>IF(COUNTA(A475:F475)=0,"",IF(TRIM(A475&amp;"")="","Item required",IFERROR(IF(NOT(AND(COUNT(B475:C475,F475)=3,MIN(B475:C475)&gt;=0,F475&gt;0,COUNT(D475:E475)=COUNTA(D475:E475),MIN(D475:E475)&gt;=0)),"Use nonnegative numbers; container must be positive",IF(NOT(IF(AND(B475&gt;0,C475+N(D475)&gt;0),B475*(C475+N(D475))*(1+N(E475)/100)/F475&gt;0,TRUE)),"Card requirement below numeric range; rescale",IF(B475*(C475+N(D475))*(1+N(E475)/100)/F475&gt;9007199254740991,"Card count too large; rescale units","Ready"))),"Check inputs / numeric range")))</f>
        <v/>
      </c>
      <c r="H475" s="8">
        <f>IF(G475&lt;&gt;"Ready","",IFERROR(C475+N(D475),""))</f>
        <v/>
      </c>
      <c r="I475" s="8">
        <f>IF(G475&lt;&gt;"Ready","",IFERROR(B475*H475,""))</f>
        <v/>
      </c>
      <c r="J475" s="8">
        <f>IF(G475&lt;&gt;"Ready","",IFERROR(I475*(N(E475)/100),""))</f>
        <v/>
      </c>
      <c r="K475" s="8">
        <f>IF(G475&lt;&gt;"Ready","",IFERROR(I475*(1+N(E475)/100)/F475,""))</f>
        <v/>
      </c>
      <c r="L475" s="8">
        <f>IF(G475&lt;&gt;"Ready","",IFERROR(IF(ABS(K475-ROUND(K475,0))&lt;=MIN(8.881784197001252E-16*K475,1E-9),ROUND(K475,0),ROUNDUP(K475,0)),""))</f>
        <v/>
      </c>
      <c r="M475" s="8">
        <f>IF(G475&lt;&gt;"Ready","",IFERROR(L475*F475,""))</f>
        <v/>
      </c>
      <c r="N475" s="8">
        <f>IF(G475&lt;&gt;"Ready","",IFERROR(M475,""))</f>
        <v/>
      </c>
      <c r="O475" s="8">
        <f>IF(G475&lt;&gt;"Ready","",IFERROR(M475/2,""))</f>
        <v/>
      </c>
    </row>
    <row r="476">
      <c r="A476" s="6" t="n"/>
      <c r="B476" s="7" t="n"/>
      <c r="C476" s="7" t="n"/>
      <c r="D476" s="7" t="n"/>
      <c r="E476" s="7" t="n"/>
      <c r="F476" s="7" t="n"/>
      <c r="G476" s="8">
        <f>IF(COUNTA(A476:F476)=0,"",IF(TRIM(A476&amp;"")="","Item required",IFERROR(IF(NOT(AND(COUNT(B476:C476,F476)=3,MIN(B476:C476)&gt;=0,F476&gt;0,COUNT(D476:E476)=COUNTA(D476:E476),MIN(D476:E476)&gt;=0)),"Use nonnegative numbers; container must be positive",IF(NOT(IF(AND(B476&gt;0,C476+N(D476)&gt;0),B476*(C476+N(D476))*(1+N(E476)/100)/F476&gt;0,TRUE)),"Card requirement below numeric range; rescale",IF(B476*(C476+N(D476))*(1+N(E476)/100)/F476&gt;9007199254740991,"Card count too large; rescale units","Ready"))),"Check inputs / numeric range")))</f>
        <v/>
      </c>
      <c r="H476" s="8">
        <f>IF(G476&lt;&gt;"Ready","",IFERROR(C476+N(D476),""))</f>
        <v/>
      </c>
      <c r="I476" s="8">
        <f>IF(G476&lt;&gt;"Ready","",IFERROR(B476*H476,""))</f>
        <v/>
      </c>
      <c r="J476" s="8">
        <f>IF(G476&lt;&gt;"Ready","",IFERROR(I476*(N(E476)/100),""))</f>
        <v/>
      </c>
      <c r="K476" s="8">
        <f>IF(G476&lt;&gt;"Ready","",IFERROR(I476*(1+N(E476)/100)/F476,""))</f>
        <v/>
      </c>
      <c r="L476" s="8">
        <f>IF(G476&lt;&gt;"Ready","",IFERROR(IF(ABS(K476-ROUND(K476,0))&lt;=MIN(8.881784197001252E-16*K476,1E-9),ROUND(K476,0),ROUNDUP(K476,0)),""))</f>
        <v/>
      </c>
      <c r="M476" s="8">
        <f>IF(G476&lt;&gt;"Ready","",IFERROR(L476*F476,""))</f>
        <v/>
      </c>
      <c r="N476" s="8">
        <f>IF(G476&lt;&gt;"Ready","",IFERROR(M476,""))</f>
        <v/>
      </c>
      <c r="O476" s="8">
        <f>IF(G476&lt;&gt;"Ready","",IFERROR(M476/2,""))</f>
        <v/>
      </c>
    </row>
    <row r="477">
      <c r="A477" s="6" t="n"/>
      <c r="B477" s="7" t="n"/>
      <c r="C477" s="7" t="n"/>
      <c r="D477" s="7" t="n"/>
      <c r="E477" s="7" t="n"/>
      <c r="F477" s="7" t="n"/>
      <c r="G477" s="8">
        <f>IF(COUNTA(A477:F477)=0,"",IF(TRIM(A477&amp;"")="","Item required",IFERROR(IF(NOT(AND(COUNT(B477:C477,F477)=3,MIN(B477:C477)&gt;=0,F477&gt;0,COUNT(D477:E477)=COUNTA(D477:E477),MIN(D477:E477)&gt;=0)),"Use nonnegative numbers; container must be positive",IF(NOT(IF(AND(B477&gt;0,C477+N(D477)&gt;0),B477*(C477+N(D477))*(1+N(E477)/100)/F477&gt;0,TRUE)),"Card requirement below numeric range; rescale",IF(B477*(C477+N(D477))*(1+N(E477)/100)/F477&gt;9007199254740991,"Card count too large; rescale units","Ready"))),"Check inputs / numeric range")))</f>
        <v/>
      </c>
      <c r="H477" s="8">
        <f>IF(G477&lt;&gt;"Ready","",IFERROR(C477+N(D477),""))</f>
        <v/>
      </c>
      <c r="I477" s="8">
        <f>IF(G477&lt;&gt;"Ready","",IFERROR(B477*H477,""))</f>
        <v/>
      </c>
      <c r="J477" s="8">
        <f>IF(G477&lt;&gt;"Ready","",IFERROR(I477*(N(E477)/100),""))</f>
        <v/>
      </c>
      <c r="K477" s="8">
        <f>IF(G477&lt;&gt;"Ready","",IFERROR(I477*(1+N(E477)/100)/F477,""))</f>
        <v/>
      </c>
      <c r="L477" s="8">
        <f>IF(G477&lt;&gt;"Ready","",IFERROR(IF(ABS(K477-ROUND(K477,0))&lt;=MIN(8.881784197001252E-16*K477,1E-9),ROUND(K477,0),ROUNDUP(K477,0)),""))</f>
        <v/>
      </c>
      <c r="M477" s="8">
        <f>IF(G477&lt;&gt;"Ready","",IFERROR(L477*F477,""))</f>
        <v/>
      </c>
      <c r="N477" s="8">
        <f>IF(G477&lt;&gt;"Ready","",IFERROR(M477,""))</f>
        <v/>
      </c>
      <c r="O477" s="8">
        <f>IF(G477&lt;&gt;"Ready","",IFERROR(M477/2,""))</f>
        <v/>
      </c>
    </row>
    <row r="478">
      <c r="A478" s="6" t="n"/>
      <c r="B478" s="7" t="n"/>
      <c r="C478" s="7" t="n"/>
      <c r="D478" s="7" t="n"/>
      <c r="E478" s="7" t="n"/>
      <c r="F478" s="7" t="n"/>
      <c r="G478" s="8">
        <f>IF(COUNTA(A478:F478)=0,"",IF(TRIM(A478&amp;"")="","Item required",IFERROR(IF(NOT(AND(COUNT(B478:C478,F478)=3,MIN(B478:C478)&gt;=0,F478&gt;0,COUNT(D478:E478)=COUNTA(D478:E478),MIN(D478:E478)&gt;=0)),"Use nonnegative numbers; container must be positive",IF(NOT(IF(AND(B478&gt;0,C478+N(D478)&gt;0),B478*(C478+N(D478))*(1+N(E478)/100)/F478&gt;0,TRUE)),"Card requirement below numeric range; rescale",IF(B478*(C478+N(D478))*(1+N(E478)/100)/F478&gt;9007199254740991,"Card count too large; rescale units","Ready"))),"Check inputs / numeric range")))</f>
        <v/>
      </c>
      <c r="H478" s="8">
        <f>IF(G478&lt;&gt;"Ready","",IFERROR(C478+N(D478),""))</f>
        <v/>
      </c>
      <c r="I478" s="8">
        <f>IF(G478&lt;&gt;"Ready","",IFERROR(B478*H478,""))</f>
        <v/>
      </c>
      <c r="J478" s="8">
        <f>IF(G478&lt;&gt;"Ready","",IFERROR(I478*(N(E478)/100),""))</f>
        <v/>
      </c>
      <c r="K478" s="8">
        <f>IF(G478&lt;&gt;"Ready","",IFERROR(I478*(1+N(E478)/100)/F478,""))</f>
        <v/>
      </c>
      <c r="L478" s="8">
        <f>IF(G478&lt;&gt;"Ready","",IFERROR(IF(ABS(K478-ROUND(K478,0))&lt;=MIN(8.881784197001252E-16*K478,1E-9),ROUND(K478,0),ROUNDUP(K478,0)),""))</f>
        <v/>
      </c>
      <c r="M478" s="8">
        <f>IF(G478&lt;&gt;"Ready","",IFERROR(L478*F478,""))</f>
        <v/>
      </c>
      <c r="N478" s="8">
        <f>IF(G478&lt;&gt;"Ready","",IFERROR(M478,""))</f>
        <v/>
      </c>
      <c r="O478" s="8">
        <f>IF(G478&lt;&gt;"Ready","",IFERROR(M478/2,""))</f>
        <v/>
      </c>
    </row>
    <row r="479">
      <c r="A479" s="6" t="n"/>
      <c r="B479" s="7" t="n"/>
      <c r="C479" s="7" t="n"/>
      <c r="D479" s="7" t="n"/>
      <c r="E479" s="7" t="n"/>
      <c r="F479" s="7" t="n"/>
      <c r="G479" s="8">
        <f>IF(COUNTA(A479:F479)=0,"",IF(TRIM(A479&amp;"")="","Item required",IFERROR(IF(NOT(AND(COUNT(B479:C479,F479)=3,MIN(B479:C479)&gt;=0,F479&gt;0,COUNT(D479:E479)=COUNTA(D479:E479),MIN(D479:E479)&gt;=0)),"Use nonnegative numbers; container must be positive",IF(NOT(IF(AND(B479&gt;0,C479+N(D479)&gt;0),B479*(C479+N(D479))*(1+N(E479)/100)/F479&gt;0,TRUE)),"Card requirement below numeric range; rescale",IF(B479*(C479+N(D479))*(1+N(E479)/100)/F479&gt;9007199254740991,"Card count too large; rescale units","Ready"))),"Check inputs / numeric range")))</f>
        <v/>
      </c>
      <c r="H479" s="8">
        <f>IF(G479&lt;&gt;"Ready","",IFERROR(C479+N(D479),""))</f>
        <v/>
      </c>
      <c r="I479" s="8">
        <f>IF(G479&lt;&gt;"Ready","",IFERROR(B479*H479,""))</f>
        <v/>
      </c>
      <c r="J479" s="8">
        <f>IF(G479&lt;&gt;"Ready","",IFERROR(I479*(N(E479)/100),""))</f>
        <v/>
      </c>
      <c r="K479" s="8">
        <f>IF(G479&lt;&gt;"Ready","",IFERROR(I479*(1+N(E479)/100)/F479,""))</f>
        <v/>
      </c>
      <c r="L479" s="8">
        <f>IF(G479&lt;&gt;"Ready","",IFERROR(IF(ABS(K479-ROUND(K479,0))&lt;=MIN(8.881784197001252E-16*K479,1E-9),ROUND(K479,0),ROUNDUP(K479,0)),""))</f>
        <v/>
      </c>
      <c r="M479" s="8">
        <f>IF(G479&lt;&gt;"Ready","",IFERROR(L479*F479,""))</f>
        <v/>
      </c>
      <c r="N479" s="8">
        <f>IF(G479&lt;&gt;"Ready","",IFERROR(M479,""))</f>
        <v/>
      </c>
      <c r="O479" s="8">
        <f>IF(G479&lt;&gt;"Ready","",IFERROR(M479/2,""))</f>
        <v/>
      </c>
    </row>
    <row r="480">
      <c r="A480" s="6" t="n"/>
      <c r="B480" s="7" t="n"/>
      <c r="C480" s="7" t="n"/>
      <c r="D480" s="7" t="n"/>
      <c r="E480" s="7" t="n"/>
      <c r="F480" s="7" t="n"/>
      <c r="G480" s="8">
        <f>IF(COUNTA(A480:F480)=0,"",IF(TRIM(A480&amp;"")="","Item required",IFERROR(IF(NOT(AND(COUNT(B480:C480,F480)=3,MIN(B480:C480)&gt;=0,F480&gt;0,COUNT(D480:E480)=COUNTA(D480:E480),MIN(D480:E480)&gt;=0)),"Use nonnegative numbers; container must be positive",IF(NOT(IF(AND(B480&gt;0,C480+N(D480)&gt;0),B480*(C480+N(D480))*(1+N(E480)/100)/F480&gt;0,TRUE)),"Card requirement below numeric range; rescale",IF(B480*(C480+N(D480))*(1+N(E480)/100)/F480&gt;9007199254740991,"Card count too large; rescale units","Ready"))),"Check inputs / numeric range")))</f>
        <v/>
      </c>
      <c r="H480" s="8">
        <f>IF(G480&lt;&gt;"Ready","",IFERROR(C480+N(D480),""))</f>
        <v/>
      </c>
      <c r="I480" s="8">
        <f>IF(G480&lt;&gt;"Ready","",IFERROR(B480*H480,""))</f>
        <v/>
      </c>
      <c r="J480" s="8">
        <f>IF(G480&lt;&gt;"Ready","",IFERROR(I480*(N(E480)/100),""))</f>
        <v/>
      </c>
      <c r="K480" s="8">
        <f>IF(G480&lt;&gt;"Ready","",IFERROR(I480*(1+N(E480)/100)/F480,""))</f>
        <v/>
      </c>
      <c r="L480" s="8">
        <f>IF(G480&lt;&gt;"Ready","",IFERROR(IF(ABS(K480-ROUND(K480,0))&lt;=MIN(8.881784197001252E-16*K480,1E-9),ROUND(K480,0),ROUNDUP(K480,0)),""))</f>
        <v/>
      </c>
      <c r="M480" s="8">
        <f>IF(G480&lt;&gt;"Ready","",IFERROR(L480*F480,""))</f>
        <v/>
      </c>
      <c r="N480" s="8">
        <f>IF(G480&lt;&gt;"Ready","",IFERROR(M480,""))</f>
        <v/>
      </c>
      <c r="O480" s="8">
        <f>IF(G480&lt;&gt;"Ready","",IFERROR(M480/2,""))</f>
        <v/>
      </c>
    </row>
    <row r="481">
      <c r="A481" s="6" t="n"/>
      <c r="B481" s="7" t="n"/>
      <c r="C481" s="7" t="n"/>
      <c r="D481" s="7" t="n"/>
      <c r="E481" s="7" t="n"/>
      <c r="F481" s="7" t="n"/>
      <c r="G481" s="8">
        <f>IF(COUNTA(A481:F481)=0,"",IF(TRIM(A481&amp;"")="","Item required",IFERROR(IF(NOT(AND(COUNT(B481:C481,F481)=3,MIN(B481:C481)&gt;=0,F481&gt;0,COUNT(D481:E481)=COUNTA(D481:E481),MIN(D481:E481)&gt;=0)),"Use nonnegative numbers; container must be positive",IF(NOT(IF(AND(B481&gt;0,C481+N(D481)&gt;0),B481*(C481+N(D481))*(1+N(E481)/100)/F481&gt;0,TRUE)),"Card requirement below numeric range; rescale",IF(B481*(C481+N(D481))*(1+N(E481)/100)/F481&gt;9007199254740991,"Card count too large; rescale units","Ready"))),"Check inputs / numeric range")))</f>
        <v/>
      </c>
      <c r="H481" s="8">
        <f>IF(G481&lt;&gt;"Ready","",IFERROR(C481+N(D481),""))</f>
        <v/>
      </c>
      <c r="I481" s="8">
        <f>IF(G481&lt;&gt;"Ready","",IFERROR(B481*H481,""))</f>
        <v/>
      </c>
      <c r="J481" s="8">
        <f>IF(G481&lt;&gt;"Ready","",IFERROR(I481*(N(E481)/100),""))</f>
        <v/>
      </c>
      <c r="K481" s="8">
        <f>IF(G481&lt;&gt;"Ready","",IFERROR(I481*(1+N(E481)/100)/F481,""))</f>
        <v/>
      </c>
      <c r="L481" s="8">
        <f>IF(G481&lt;&gt;"Ready","",IFERROR(IF(ABS(K481-ROUND(K481,0))&lt;=MIN(8.881784197001252E-16*K481,1E-9),ROUND(K481,0),ROUNDUP(K481,0)),""))</f>
        <v/>
      </c>
      <c r="M481" s="8">
        <f>IF(G481&lt;&gt;"Ready","",IFERROR(L481*F481,""))</f>
        <v/>
      </c>
      <c r="N481" s="8">
        <f>IF(G481&lt;&gt;"Ready","",IFERROR(M481,""))</f>
        <v/>
      </c>
      <c r="O481" s="8">
        <f>IF(G481&lt;&gt;"Ready","",IFERROR(M481/2,""))</f>
        <v/>
      </c>
    </row>
    <row r="482">
      <c r="A482" s="6" t="n"/>
      <c r="B482" s="7" t="n"/>
      <c r="C482" s="7" t="n"/>
      <c r="D482" s="7" t="n"/>
      <c r="E482" s="7" t="n"/>
      <c r="F482" s="7" t="n"/>
      <c r="G482" s="8">
        <f>IF(COUNTA(A482:F482)=0,"",IF(TRIM(A482&amp;"")="","Item required",IFERROR(IF(NOT(AND(COUNT(B482:C482,F482)=3,MIN(B482:C482)&gt;=0,F482&gt;0,COUNT(D482:E482)=COUNTA(D482:E482),MIN(D482:E482)&gt;=0)),"Use nonnegative numbers; container must be positive",IF(NOT(IF(AND(B482&gt;0,C482+N(D482)&gt;0),B482*(C482+N(D482))*(1+N(E482)/100)/F482&gt;0,TRUE)),"Card requirement below numeric range; rescale",IF(B482*(C482+N(D482))*(1+N(E482)/100)/F482&gt;9007199254740991,"Card count too large; rescale units","Ready"))),"Check inputs / numeric range")))</f>
        <v/>
      </c>
      <c r="H482" s="8">
        <f>IF(G482&lt;&gt;"Ready","",IFERROR(C482+N(D482),""))</f>
        <v/>
      </c>
      <c r="I482" s="8">
        <f>IF(G482&lt;&gt;"Ready","",IFERROR(B482*H482,""))</f>
        <v/>
      </c>
      <c r="J482" s="8">
        <f>IF(G482&lt;&gt;"Ready","",IFERROR(I482*(N(E482)/100),""))</f>
        <v/>
      </c>
      <c r="K482" s="8">
        <f>IF(G482&lt;&gt;"Ready","",IFERROR(I482*(1+N(E482)/100)/F482,""))</f>
        <v/>
      </c>
      <c r="L482" s="8">
        <f>IF(G482&lt;&gt;"Ready","",IFERROR(IF(ABS(K482-ROUND(K482,0))&lt;=MIN(8.881784197001252E-16*K482,1E-9),ROUND(K482,0),ROUNDUP(K482,0)),""))</f>
        <v/>
      </c>
      <c r="M482" s="8">
        <f>IF(G482&lt;&gt;"Ready","",IFERROR(L482*F482,""))</f>
        <v/>
      </c>
      <c r="N482" s="8">
        <f>IF(G482&lt;&gt;"Ready","",IFERROR(M482,""))</f>
        <v/>
      </c>
      <c r="O482" s="8">
        <f>IF(G482&lt;&gt;"Ready","",IFERROR(M482/2,""))</f>
        <v/>
      </c>
    </row>
    <row r="483">
      <c r="A483" s="6" t="n"/>
      <c r="B483" s="7" t="n"/>
      <c r="C483" s="7" t="n"/>
      <c r="D483" s="7" t="n"/>
      <c r="E483" s="7" t="n"/>
      <c r="F483" s="7" t="n"/>
      <c r="G483" s="8">
        <f>IF(COUNTA(A483:F483)=0,"",IF(TRIM(A483&amp;"")="","Item required",IFERROR(IF(NOT(AND(COUNT(B483:C483,F483)=3,MIN(B483:C483)&gt;=0,F483&gt;0,COUNT(D483:E483)=COUNTA(D483:E483),MIN(D483:E483)&gt;=0)),"Use nonnegative numbers; container must be positive",IF(NOT(IF(AND(B483&gt;0,C483+N(D483)&gt;0),B483*(C483+N(D483))*(1+N(E483)/100)/F483&gt;0,TRUE)),"Card requirement below numeric range; rescale",IF(B483*(C483+N(D483))*(1+N(E483)/100)/F483&gt;9007199254740991,"Card count too large; rescale units","Ready"))),"Check inputs / numeric range")))</f>
        <v/>
      </c>
      <c r="H483" s="8">
        <f>IF(G483&lt;&gt;"Ready","",IFERROR(C483+N(D483),""))</f>
        <v/>
      </c>
      <c r="I483" s="8">
        <f>IF(G483&lt;&gt;"Ready","",IFERROR(B483*H483,""))</f>
        <v/>
      </c>
      <c r="J483" s="8">
        <f>IF(G483&lt;&gt;"Ready","",IFERROR(I483*(N(E483)/100),""))</f>
        <v/>
      </c>
      <c r="K483" s="8">
        <f>IF(G483&lt;&gt;"Ready","",IFERROR(I483*(1+N(E483)/100)/F483,""))</f>
        <v/>
      </c>
      <c r="L483" s="8">
        <f>IF(G483&lt;&gt;"Ready","",IFERROR(IF(ABS(K483-ROUND(K483,0))&lt;=MIN(8.881784197001252E-16*K483,1E-9),ROUND(K483,0),ROUNDUP(K483,0)),""))</f>
        <v/>
      </c>
      <c r="M483" s="8">
        <f>IF(G483&lt;&gt;"Ready","",IFERROR(L483*F483,""))</f>
        <v/>
      </c>
      <c r="N483" s="8">
        <f>IF(G483&lt;&gt;"Ready","",IFERROR(M483,""))</f>
        <v/>
      </c>
      <c r="O483" s="8">
        <f>IF(G483&lt;&gt;"Ready","",IFERROR(M483/2,""))</f>
        <v/>
      </c>
    </row>
    <row r="484">
      <c r="A484" s="6" t="n"/>
      <c r="B484" s="7" t="n"/>
      <c r="C484" s="7" t="n"/>
      <c r="D484" s="7" t="n"/>
      <c r="E484" s="7" t="n"/>
      <c r="F484" s="7" t="n"/>
      <c r="G484" s="8">
        <f>IF(COUNTA(A484:F484)=0,"",IF(TRIM(A484&amp;"")="","Item required",IFERROR(IF(NOT(AND(COUNT(B484:C484,F484)=3,MIN(B484:C484)&gt;=0,F484&gt;0,COUNT(D484:E484)=COUNTA(D484:E484),MIN(D484:E484)&gt;=0)),"Use nonnegative numbers; container must be positive",IF(NOT(IF(AND(B484&gt;0,C484+N(D484)&gt;0),B484*(C484+N(D484))*(1+N(E484)/100)/F484&gt;0,TRUE)),"Card requirement below numeric range; rescale",IF(B484*(C484+N(D484))*(1+N(E484)/100)/F484&gt;9007199254740991,"Card count too large; rescale units","Ready"))),"Check inputs / numeric range")))</f>
        <v/>
      </c>
      <c r="H484" s="8">
        <f>IF(G484&lt;&gt;"Ready","",IFERROR(C484+N(D484),""))</f>
        <v/>
      </c>
      <c r="I484" s="8">
        <f>IF(G484&lt;&gt;"Ready","",IFERROR(B484*H484,""))</f>
        <v/>
      </c>
      <c r="J484" s="8">
        <f>IF(G484&lt;&gt;"Ready","",IFERROR(I484*(N(E484)/100),""))</f>
        <v/>
      </c>
      <c r="K484" s="8">
        <f>IF(G484&lt;&gt;"Ready","",IFERROR(I484*(1+N(E484)/100)/F484,""))</f>
        <v/>
      </c>
      <c r="L484" s="8">
        <f>IF(G484&lt;&gt;"Ready","",IFERROR(IF(ABS(K484-ROUND(K484,0))&lt;=MIN(8.881784197001252E-16*K484,1E-9),ROUND(K484,0),ROUNDUP(K484,0)),""))</f>
        <v/>
      </c>
      <c r="M484" s="8">
        <f>IF(G484&lt;&gt;"Ready","",IFERROR(L484*F484,""))</f>
        <v/>
      </c>
      <c r="N484" s="8">
        <f>IF(G484&lt;&gt;"Ready","",IFERROR(M484,""))</f>
        <v/>
      </c>
      <c r="O484" s="8">
        <f>IF(G484&lt;&gt;"Ready","",IFERROR(M484/2,""))</f>
        <v/>
      </c>
    </row>
    <row r="485">
      <c r="A485" s="6" t="n"/>
      <c r="B485" s="7" t="n"/>
      <c r="C485" s="7" t="n"/>
      <c r="D485" s="7" t="n"/>
      <c r="E485" s="7" t="n"/>
      <c r="F485" s="7" t="n"/>
      <c r="G485" s="8">
        <f>IF(COUNTA(A485:F485)=0,"",IF(TRIM(A485&amp;"")="","Item required",IFERROR(IF(NOT(AND(COUNT(B485:C485,F485)=3,MIN(B485:C485)&gt;=0,F485&gt;0,COUNT(D485:E485)=COUNTA(D485:E485),MIN(D485:E485)&gt;=0)),"Use nonnegative numbers; container must be positive",IF(NOT(IF(AND(B485&gt;0,C485+N(D485)&gt;0),B485*(C485+N(D485))*(1+N(E485)/100)/F485&gt;0,TRUE)),"Card requirement below numeric range; rescale",IF(B485*(C485+N(D485))*(1+N(E485)/100)/F485&gt;9007199254740991,"Card count too large; rescale units","Ready"))),"Check inputs / numeric range")))</f>
        <v/>
      </c>
      <c r="H485" s="8">
        <f>IF(G485&lt;&gt;"Ready","",IFERROR(C485+N(D485),""))</f>
        <v/>
      </c>
      <c r="I485" s="8">
        <f>IF(G485&lt;&gt;"Ready","",IFERROR(B485*H485,""))</f>
        <v/>
      </c>
      <c r="J485" s="8">
        <f>IF(G485&lt;&gt;"Ready","",IFERROR(I485*(N(E485)/100),""))</f>
        <v/>
      </c>
      <c r="K485" s="8">
        <f>IF(G485&lt;&gt;"Ready","",IFERROR(I485*(1+N(E485)/100)/F485,""))</f>
        <v/>
      </c>
      <c r="L485" s="8">
        <f>IF(G485&lt;&gt;"Ready","",IFERROR(IF(ABS(K485-ROUND(K485,0))&lt;=MIN(8.881784197001252E-16*K485,1E-9),ROUND(K485,0),ROUNDUP(K485,0)),""))</f>
        <v/>
      </c>
      <c r="M485" s="8">
        <f>IF(G485&lt;&gt;"Ready","",IFERROR(L485*F485,""))</f>
        <v/>
      </c>
      <c r="N485" s="8">
        <f>IF(G485&lt;&gt;"Ready","",IFERROR(M485,""))</f>
        <v/>
      </c>
      <c r="O485" s="8">
        <f>IF(G485&lt;&gt;"Ready","",IFERROR(M485/2,""))</f>
        <v/>
      </c>
    </row>
    <row r="486">
      <c r="A486" s="6" t="n"/>
      <c r="B486" s="7" t="n"/>
      <c r="C486" s="7" t="n"/>
      <c r="D486" s="7" t="n"/>
      <c r="E486" s="7" t="n"/>
      <c r="F486" s="7" t="n"/>
      <c r="G486" s="8">
        <f>IF(COUNTA(A486:F486)=0,"",IF(TRIM(A486&amp;"")="","Item required",IFERROR(IF(NOT(AND(COUNT(B486:C486,F486)=3,MIN(B486:C486)&gt;=0,F486&gt;0,COUNT(D486:E486)=COUNTA(D486:E486),MIN(D486:E486)&gt;=0)),"Use nonnegative numbers; container must be positive",IF(NOT(IF(AND(B486&gt;0,C486+N(D486)&gt;0),B486*(C486+N(D486))*(1+N(E486)/100)/F486&gt;0,TRUE)),"Card requirement below numeric range; rescale",IF(B486*(C486+N(D486))*(1+N(E486)/100)/F486&gt;9007199254740991,"Card count too large; rescale units","Ready"))),"Check inputs / numeric range")))</f>
        <v/>
      </c>
      <c r="H486" s="8">
        <f>IF(G486&lt;&gt;"Ready","",IFERROR(C486+N(D486),""))</f>
        <v/>
      </c>
      <c r="I486" s="8">
        <f>IF(G486&lt;&gt;"Ready","",IFERROR(B486*H486,""))</f>
        <v/>
      </c>
      <c r="J486" s="8">
        <f>IF(G486&lt;&gt;"Ready","",IFERROR(I486*(N(E486)/100),""))</f>
        <v/>
      </c>
      <c r="K486" s="8">
        <f>IF(G486&lt;&gt;"Ready","",IFERROR(I486*(1+N(E486)/100)/F486,""))</f>
        <v/>
      </c>
      <c r="L486" s="8">
        <f>IF(G486&lt;&gt;"Ready","",IFERROR(IF(ABS(K486-ROUND(K486,0))&lt;=MIN(8.881784197001252E-16*K486,1E-9),ROUND(K486,0),ROUNDUP(K486,0)),""))</f>
        <v/>
      </c>
      <c r="M486" s="8">
        <f>IF(G486&lt;&gt;"Ready","",IFERROR(L486*F486,""))</f>
        <v/>
      </c>
      <c r="N486" s="8">
        <f>IF(G486&lt;&gt;"Ready","",IFERROR(M486,""))</f>
        <v/>
      </c>
      <c r="O486" s="8">
        <f>IF(G486&lt;&gt;"Ready","",IFERROR(M486/2,""))</f>
        <v/>
      </c>
    </row>
    <row r="487">
      <c r="A487" s="6" t="n"/>
      <c r="B487" s="7" t="n"/>
      <c r="C487" s="7" t="n"/>
      <c r="D487" s="7" t="n"/>
      <c r="E487" s="7" t="n"/>
      <c r="F487" s="7" t="n"/>
      <c r="G487" s="8">
        <f>IF(COUNTA(A487:F487)=0,"",IF(TRIM(A487&amp;"")="","Item required",IFERROR(IF(NOT(AND(COUNT(B487:C487,F487)=3,MIN(B487:C487)&gt;=0,F487&gt;0,COUNT(D487:E487)=COUNTA(D487:E487),MIN(D487:E487)&gt;=0)),"Use nonnegative numbers; container must be positive",IF(NOT(IF(AND(B487&gt;0,C487+N(D487)&gt;0),B487*(C487+N(D487))*(1+N(E487)/100)/F487&gt;0,TRUE)),"Card requirement below numeric range; rescale",IF(B487*(C487+N(D487))*(1+N(E487)/100)/F487&gt;9007199254740991,"Card count too large; rescale units","Ready"))),"Check inputs / numeric range")))</f>
        <v/>
      </c>
      <c r="H487" s="8">
        <f>IF(G487&lt;&gt;"Ready","",IFERROR(C487+N(D487),""))</f>
        <v/>
      </c>
      <c r="I487" s="8">
        <f>IF(G487&lt;&gt;"Ready","",IFERROR(B487*H487,""))</f>
        <v/>
      </c>
      <c r="J487" s="8">
        <f>IF(G487&lt;&gt;"Ready","",IFERROR(I487*(N(E487)/100),""))</f>
        <v/>
      </c>
      <c r="K487" s="8">
        <f>IF(G487&lt;&gt;"Ready","",IFERROR(I487*(1+N(E487)/100)/F487,""))</f>
        <v/>
      </c>
      <c r="L487" s="8">
        <f>IF(G487&lt;&gt;"Ready","",IFERROR(IF(ABS(K487-ROUND(K487,0))&lt;=MIN(8.881784197001252E-16*K487,1E-9),ROUND(K487,0),ROUNDUP(K487,0)),""))</f>
        <v/>
      </c>
      <c r="M487" s="8">
        <f>IF(G487&lt;&gt;"Ready","",IFERROR(L487*F487,""))</f>
        <v/>
      </c>
      <c r="N487" s="8">
        <f>IF(G487&lt;&gt;"Ready","",IFERROR(M487,""))</f>
        <v/>
      </c>
      <c r="O487" s="8">
        <f>IF(G487&lt;&gt;"Ready","",IFERROR(M487/2,""))</f>
        <v/>
      </c>
    </row>
    <row r="488">
      <c r="A488" s="6" t="n"/>
      <c r="B488" s="7" t="n"/>
      <c r="C488" s="7" t="n"/>
      <c r="D488" s="7" t="n"/>
      <c r="E488" s="7" t="n"/>
      <c r="F488" s="7" t="n"/>
      <c r="G488" s="8">
        <f>IF(COUNTA(A488:F488)=0,"",IF(TRIM(A488&amp;"")="","Item required",IFERROR(IF(NOT(AND(COUNT(B488:C488,F488)=3,MIN(B488:C488)&gt;=0,F488&gt;0,COUNT(D488:E488)=COUNTA(D488:E488),MIN(D488:E488)&gt;=0)),"Use nonnegative numbers; container must be positive",IF(NOT(IF(AND(B488&gt;0,C488+N(D488)&gt;0),B488*(C488+N(D488))*(1+N(E488)/100)/F488&gt;0,TRUE)),"Card requirement below numeric range; rescale",IF(B488*(C488+N(D488))*(1+N(E488)/100)/F488&gt;9007199254740991,"Card count too large; rescale units","Ready"))),"Check inputs / numeric range")))</f>
        <v/>
      </c>
      <c r="H488" s="8">
        <f>IF(G488&lt;&gt;"Ready","",IFERROR(C488+N(D488),""))</f>
        <v/>
      </c>
      <c r="I488" s="8">
        <f>IF(G488&lt;&gt;"Ready","",IFERROR(B488*H488,""))</f>
        <v/>
      </c>
      <c r="J488" s="8">
        <f>IF(G488&lt;&gt;"Ready","",IFERROR(I488*(N(E488)/100),""))</f>
        <v/>
      </c>
      <c r="K488" s="8">
        <f>IF(G488&lt;&gt;"Ready","",IFERROR(I488*(1+N(E488)/100)/F488,""))</f>
        <v/>
      </c>
      <c r="L488" s="8">
        <f>IF(G488&lt;&gt;"Ready","",IFERROR(IF(ABS(K488-ROUND(K488,0))&lt;=MIN(8.881784197001252E-16*K488,1E-9),ROUND(K488,0),ROUNDUP(K488,0)),""))</f>
        <v/>
      </c>
      <c r="M488" s="8">
        <f>IF(G488&lt;&gt;"Ready","",IFERROR(L488*F488,""))</f>
        <v/>
      </c>
      <c r="N488" s="8">
        <f>IF(G488&lt;&gt;"Ready","",IFERROR(M488,""))</f>
        <v/>
      </c>
      <c r="O488" s="8">
        <f>IF(G488&lt;&gt;"Ready","",IFERROR(M488/2,""))</f>
        <v/>
      </c>
    </row>
    <row r="489">
      <c r="A489" s="6" t="n"/>
      <c r="B489" s="7" t="n"/>
      <c r="C489" s="7" t="n"/>
      <c r="D489" s="7" t="n"/>
      <c r="E489" s="7" t="n"/>
      <c r="F489" s="7" t="n"/>
      <c r="G489" s="8">
        <f>IF(COUNTA(A489:F489)=0,"",IF(TRIM(A489&amp;"")="","Item required",IFERROR(IF(NOT(AND(COUNT(B489:C489,F489)=3,MIN(B489:C489)&gt;=0,F489&gt;0,COUNT(D489:E489)=COUNTA(D489:E489),MIN(D489:E489)&gt;=0)),"Use nonnegative numbers; container must be positive",IF(NOT(IF(AND(B489&gt;0,C489+N(D489)&gt;0),B489*(C489+N(D489))*(1+N(E489)/100)/F489&gt;0,TRUE)),"Card requirement below numeric range; rescale",IF(B489*(C489+N(D489))*(1+N(E489)/100)/F489&gt;9007199254740991,"Card count too large; rescale units","Ready"))),"Check inputs / numeric range")))</f>
        <v/>
      </c>
      <c r="H489" s="8">
        <f>IF(G489&lt;&gt;"Ready","",IFERROR(C489+N(D489),""))</f>
        <v/>
      </c>
      <c r="I489" s="8">
        <f>IF(G489&lt;&gt;"Ready","",IFERROR(B489*H489,""))</f>
        <v/>
      </c>
      <c r="J489" s="8">
        <f>IF(G489&lt;&gt;"Ready","",IFERROR(I489*(N(E489)/100),""))</f>
        <v/>
      </c>
      <c r="K489" s="8">
        <f>IF(G489&lt;&gt;"Ready","",IFERROR(I489*(1+N(E489)/100)/F489,""))</f>
        <v/>
      </c>
      <c r="L489" s="8">
        <f>IF(G489&lt;&gt;"Ready","",IFERROR(IF(ABS(K489-ROUND(K489,0))&lt;=MIN(8.881784197001252E-16*K489,1E-9),ROUND(K489,0),ROUNDUP(K489,0)),""))</f>
        <v/>
      </c>
      <c r="M489" s="8">
        <f>IF(G489&lt;&gt;"Ready","",IFERROR(L489*F489,""))</f>
        <v/>
      </c>
      <c r="N489" s="8">
        <f>IF(G489&lt;&gt;"Ready","",IFERROR(M489,""))</f>
        <v/>
      </c>
      <c r="O489" s="8">
        <f>IF(G489&lt;&gt;"Ready","",IFERROR(M489/2,""))</f>
        <v/>
      </c>
    </row>
    <row r="490">
      <c r="A490" s="6" t="n"/>
      <c r="B490" s="7" t="n"/>
      <c r="C490" s="7" t="n"/>
      <c r="D490" s="7" t="n"/>
      <c r="E490" s="7" t="n"/>
      <c r="F490" s="7" t="n"/>
      <c r="G490" s="8">
        <f>IF(COUNTA(A490:F490)=0,"",IF(TRIM(A490&amp;"")="","Item required",IFERROR(IF(NOT(AND(COUNT(B490:C490,F490)=3,MIN(B490:C490)&gt;=0,F490&gt;0,COUNT(D490:E490)=COUNTA(D490:E490),MIN(D490:E490)&gt;=0)),"Use nonnegative numbers; container must be positive",IF(NOT(IF(AND(B490&gt;0,C490+N(D490)&gt;0),B490*(C490+N(D490))*(1+N(E490)/100)/F490&gt;0,TRUE)),"Card requirement below numeric range; rescale",IF(B490*(C490+N(D490))*(1+N(E490)/100)/F490&gt;9007199254740991,"Card count too large; rescale units","Ready"))),"Check inputs / numeric range")))</f>
        <v/>
      </c>
      <c r="H490" s="8">
        <f>IF(G490&lt;&gt;"Ready","",IFERROR(C490+N(D490),""))</f>
        <v/>
      </c>
      <c r="I490" s="8">
        <f>IF(G490&lt;&gt;"Ready","",IFERROR(B490*H490,""))</f>
        <v/>
      </c>
      <c r="J490" s="8">
        <f>IF(G490&lt;&gt;"Ready","",IFERROR(I490*(N(E490)/100),""))</f>
        <v/>
      </c>
      <c r="K490" s="8">
        <f>IF(G490&lt;&gt;"Ready","",IFERROR(I490*(1+N(E490)/100)/F490,""))</f>
        <v/>
      </c>
      <c r="L490" s="8">
        <f>IF(G490&lt;&gt;"Ready","",IFERROR(IF(ABS(K490-ROUND(K490,0))&lt;=MIN(8.881784197001252E-16*K490,1E-9),ROUND(K490,0),ROUNDUP(K490,0)),""))</f>
        <v/>
      </c>
      <c r="M490" s="8">
        <f>IF(G490&lt;&gt;"Ready","",IFERROR(L490*F490,""))</f>
        <v/>
      </c>
      <c r="N490" s="8">
        <f>IF(G490&lt;&gt;"Ready","",IFERROR(M490,""))</f>
        <v/>
      </c>
      <c r="O490" s="8">
        <f>IF(G490&lt;&gt;"Ready","",IFERROR(M490/2,""))</f>
        <v/>
      </c>
    </row>
    <row r="491">
      <c r="A491" s="6" t="n"/>
      <c r="B491" s="7" t="n"/>
      <c r="C491" s="7" t="n"/>
      <c r="D491" s="7" t="n"/>
      <c r="E491" s="7" t="n"/>
      <c r="F491" s="7" t="n"/>
      <c r="G491" s="8">
        <f>IF(COUNTA(A491:F491)=0,"",IF(TRIM(A491&amp;"")="","Item required",IFERROR(IF(NOT(AND(COUNT(B491:C491,F491)=3,MIN(B491:C491)&gt;=0,F491&gt;0,COUNT(D491:E491)=COUNTA(D491:E491),MIN(D491:E491)&gt;=0)),"Use nonnegative numbers; container must be positive",IF(NOT(IF(AND(B491&gt;0,C491+N(D491)&gt;0),B491*(C491+N(D491))*(1+N(E491)/100)/F491&gt;0,TRUE)),"Card requirement below numeric range; rescale",IF(B491*(C491+N(D491))*(1+N(E491)/100)/F491&gt;9007199254740991,"Card count too large; rescale units","Ready"))),"Check inputs / numeric range")))</f>
        <v/>
      </c>
      <c r="H491" s="8">
        <f>IF(G491&lt;&gt;"Ready","",IFERROR(C491+N(D491),""))</f>
        <v/>
      </c>
      <c r="I491" s="8">
        <f>IF(G491&lt;&gt;"Ready","",IFERROR(B491*H491,""))</f>
        <v/>
      </c>
      <c r="J491" s="8">
        <f>IF(G491&lt;&gt;"Ready","",IFERROR(I491*(N(E491)/100),""))</f>
        <v/>
      </c>
      <c r="K491" s="8">
        <f>IF(G491&lt;&gt;"Ready","",IFERROR(I491*(1+N(E491)/100)/F491,""))</f>
        <v/>
      </c>
      <c r="L491" s="8">
        <f>IF(G491&lt;&gt;"Ready","",IFERROR(IF(ABS(K491-ROUND(K491,0))&lt;=MIN(8.881784197001252E-16*K491,1E-9),ROUND(K491,0),ROUNDUP(K491,0)),""))</f>
        <v/>
      </c>
      <c r="M491" s="8">
        <f>IF(G491&lt;&gt;"Ready","",IFERROR(L491*F491,""))</f>
        <v/>
      </c>
      <c r="N491" s="8">
        <f>IF(G491&lt;&gt;"Ready","",IFERROR(M491,""))</f>
        <v/>
      </c>
      <c r="O491" s="8">
        <f>IF(G491&lt;&gt;"Ready","",IFERROR(M491/2,""))</f>
        <v/>
      </c>
    </row>
    <row r="492">
      <c r="A492" s="6" t="n"/>
      <c r="B492" s="7" t="n"/>
      <c r="C492" s="7" t="n"/>
      <c r="D492" s="7" t="n"/>
      <c r="E492" s="7" t="n"/>
      <c r="F492" s="7" t="n"/>
      <c r="G492" s="8">
        <f>IF(COUNTA(A492:F492)=0,"",IF(TRIM(A492&amp;"")="","Item required",IFERROR(IF(NOT(AND(COUNT(B492:C492,F492)=3,MIN(B492:C492)&gt;=0,F492&gt;0,COUNT(D492:E492)=COUNTA(D492:E492),MIN(D492:E492)&gt;=0)),"Use nonnegative numbers; container must be positive",IF(NOT(IF(AND(B492&gt;0,C492+N(D492)&gt;0),B492*(C492+N(D492))*(1+N(E492)/100)/F492&gt;0,TRUE)),"Card requirement below numeric range; rescale",IF(B492*(C492+N(D492))*(1+N(E492)/100)/F492&gt;9007199254740991,"Card count too large; rescale units","Ready"))),"Check inputs / numeric range")))</f>
        <v/>
      </c>
      <c r="H492" s="8">
        <f>IF(G492&lt;&gt;"Ready","",IFERROR(C492+N(D492),""))</f>
        <v/>
      </c>
      <c r="I492" s="8">
        <f>IF(G492&lt;&gt;"Ready","",IFERROR(B492*H492,""))</f>
        <v/>
      </c>
      <c r="J492" s="8">
        <f>IF(G492&lt;&gt;"Ready","",IFERROR(I492*(N(E492)/100),""))</f>
        <v/>
      </c>
      <c r="K492" s="8">
        <f>IF(G492&lt;&gt;"Ready","",IFERROR(I492*(1+N(E492)/100)/F492,""))</f>
        <v/>
      </c>
      <c r="L492" s="8">
        <f>IF(G492&lt;&gt;"Ready","",IFERROR(IF(ABS(K492-ROUND(K492,0))&lt;=MIN(8.881784197001252E-16*K492,1E-9),ROUND(K492,0),ROUNDUP(K492,0)),""))</f>
        <v/>
      </c>
      <c r="M492" s="8">
        <f>IF(G492&lt;&gt;"Ready","",IFERROR(L492*F492,""))</f>
        <v/>
      </c>
      <c r="N492" s="8">
        <f>IF(G492&lt;&gt;"Ready","",IFERROR(M492,""))</f>
        <v/>
      </c>
      <c r="O492" s="8">
        <f>IF(G492&lt;&gt;"Ready","",IFERROR(M492/2,""))</f>
        <v/>
      </c>
    </row>
    <row r="493">
      <c r="A493" s="6" t="n"/>
      <c r="B493" s="7" t="n"/>
      <c r="C493" s="7" t="n"/>
      <c r="D493" s="7" t="n"/>
      <c r="E493" s="7" t="n"/>
      <c r="F493" s="7" t="n"/>
      <c r="G493" s="8">
        <f>IF(COUNTA(A493:F493)=0,"",IF(TRIM(A493&amp;"")="","Item required",IFERROR(IF(NOT(AND(COUNT(B493:C493,F493)=3,MIN(B493:C493)&gt;=0,F493&gt;0,COUNT(D493:E493)=COUNTA(D493:E493),MIN(D493:E493)&gt;=0)),"Use nonnegative numbers; container must be positive",IF(NOT(IF(AND(B493&gt;0,C493+N(D493)&gt;0),B493*(C493+N(D493))*(1+N(E493)/100)/F493&gt;0,TRUE)),"Card requirement below numeric range; rescale",IF(B493*(C493+N(D493))*(1+N(E493)/100)/F493&gt;9007199254740991,"Card count too large; rescale units","Ready"))),"Check inputs / numeric range")))</f>
        <v/>
      </c>
      <c r="H493" s="8">
        <f>IF(G493&lt;&gt;"Ready","",IFERROR(C493+N(D493),""))</f>
        <v/>
      </c>
      <c r="I493" s="8">
        <f>IF(G493&lt;&gt;"Ready","",IFERROR(B493*H493,""))</f>
        <v/>
      </c>
      <c r="J493" s="8">
        <f>IF(G493&lt;&gt;"Ready","",IFERROR(I493*(N(E493)/100),""))</f>
        <v/>
      </c>
      <c r="K493" s="8">
        <f>IF(G493&lt;&gt;"Ready","",IFERROR(I493*(1+N(E493)/100)/F493,""))</f>
        <v/>
      </c>
      <c r="L493" s="8">
        <f>IF(G493&lt;&gt;"Ready","",IFERROR(IF(ABS(K493-ROUND(K493,0))&lt;=MIN(8.881784197001252E-16*K493,1E-9),ROUND(K493,0),ROUNDUP(K493,0)),""))</f>
        <v/>
      </c>
      <c r="M493" s="8">
        <f>IF(G493&lt;&gt;"Ready","",IFERROR(L493*F493,""))</f>
        <v/>
      </c>
      <c r="N493" s="8">
        <f>IF(G493&lt;&gt;"Ready","",IFERROR(M493,""))</f>
        <v/>
      </c>
      <c r="O493" s="8">
        <f>IF(G493&lt;&gt;"Ready","",IFERROR(M493/2,""))</f>
        <v/>
      </c>
    </row>
    <row r="494">
      <c r="A494" s="6" t="n"/>
      <c r="B494" s="7" t="n"/>
      <c r="C494" s="7" t="n"/>
      <c r="D494" s="7" t="n"/>
      <c r="E494" s="7" t="n"/>
      <c r="F494" s="7" t="n"/>
      <c r="G494" s="8">
        <f>IF(COUNTA(A494:F494)=0,"",IF(TRIM(A494&amp;"")="","Item required",IFERROR(IF(NOT(AND(COUNT(B494:C494,F494)=3,MIN(B494:C494)&gt;=0,F494&gt;0,COUNT(D494:E494)=COUNTA(D494:E494),MIN(D494:E494)&gt;=0)),"Use nonnegative numbers; container must be positive",IF(NOT(IF(AND(B494&gt;0,C494+N(D494)&gt;0),B494*(C494+N(D494))*(1+N(E494)/100)/F494&gt;0,TRUE)),"Card requirement below numeric range; rescale",IF(B494*(C494+N(D494))*(1+N(E494)/100)/F494&gt;9007199254740991,"Card count too large; rescale units","Ready"))),"Check inputs / numeric range")))</f>
        <v/>
      </c>
      <c r="H494" s="8">
        <f>IF(G494&lt;&gt;"Ready","",IFERROR(C494+N(D494),""))</f>
        <v/>
      </c>
      <c r="I494" s="8">
        <f>IF(G494&lt;&gt;"Ready","",IFERROR(B494*H494,""))</f>
        <v/>
      </c>
      <c r="J494" s="8">
        <f>IF(G494&lt;&gt;"Ready","",IFERROR(I494*(N(E494)/100),""))</f>
        <v/>
      </c>
      <c r="K494" s="8">
        <f>IF(G494&lt;&gt;"Ready","",IFERROR(I494*(1+N(E494)/100)/F494,""))</f>
        <v/>
      </c>
      <c r="L494" s="8">
        <f>IF(G494&lt;&gt;"Ready","",IFERROR(IF(ABS(K494-ROUND(K494,0))&lt;=MIN(8.881784197001252E-16*K494,1E-9),ROUND(K494,0),ROUNDUP(K494,0)),""))</f>
        <v/>
      </c>
      <c r="M494" s="8">
        <f>IF(G494&lt;&gt;"Ready","",IFERROR(L494*F494,""))</f>
        <v/>
      </c>
      <c r="N494" s="8">
        <f>IF(G494&lt;&gt;"Ready","",IFERROR(M494,""))</f>
        <v/>
      </c>
      <c r="O494" s="8">
        <f>IF(G494&lt;&gt;"Ready","",IFERROR(M494/2,""))</f>
        <v/>
      </c>
    </row>
    <row r="495">
      <c r="A495" s="6" t="n"/>
      <c r="B495" s="7" t="n"/>
      <c r="C495" s="7" t="n"/>
      <c r="D495" s="7" t="n"/>
      <c r="E495" s="7" t="n"/>
      <c r="F495" s="7" t="n"/>
      <c r="G495" s="8">
        <f>IF(COUNTA(A495:F495)=0,"",IF(TRIM(A495&amp;"")="","Item required",IFERROR(IF(NOT(AND(COUNT(B495:C495,F495)=3,MIN(B495:C495)&gt;=0,F495&gt;0,COUNT(D495:E495)=COUNTA(D495:E495),MIN(D495:E495)&gt;=0)),"Use nonnegative numbers; container must be positive",IF(NOT(IF(AND(B495&gt;0,C495+N(D495)&gt;0),B495*(C495+N(D495))*(1+N(E495)/100)/F495&gt;0,TRUE)),"Card requirement below numeric range; rescale",IF(B495*(C495+N(D495))*(1+N(E495)/100)/F495&gt;9007199254740991,"Card count too large; rescale units","Ready"))),"Check inputs / numeric range")))</f>
        <v/>
      </c>
      <c r="H495" s="8">
        <f>IF(G495&lt;&gt;"Ready","",IFERROR(C495+N(D495),""))</f>
        <v/>
      </c>
      <c r="I495" s="8">
        <f>IF(G495&lt;&gt;"Ready","",IFERROR(B495*H495,""))</f>
        <v/>
      </c>
      <c r="J495" s="8">
        <f>IF(G495&lt;&gt;"Ready","",IFERROR(I495*(N(E495)/100),""))</f>
        <v/>
      </c>
      <c r="K495" s="8">
        <f>IF(G495&lt;&gt;"Ready","",IFERROR(I495*(1+N(E495)/100)/F495,""))</f>
        <v/>
      </c>
      <c r="L495" s="8">
        <f>IF(G495&lt;&gt;"Ready","",IFERROR(IF(ABS(K495-ROUND(K495,0))&lt;=MIN(8.881784197001252E-16*K495,1E-9),ROUND(K495,0),ROUNDUP(K495,0)),""))</f>
        <v/>
      </c>
      <c r="M495" s="8">
        <f>IF(G495&lt;&gt;"Ready","",IFERROR(L495*F495,""))</f>
        <v/>
      </c>
      <c r="N495" s="8">
        <f>IF(G495&lt;&gt;"Ready","",IFERROR(M495,""))</f>
        <v/>
      </c>
      <c r="O495" s="8">
        <f>IF(G495&lt;&gt;"Ready","",IFERROR(M495/2,""))</f>
        <v/>
      </c>
    </row>
    <row r="496">
      <c r="A496" s="6" t="n"/>
      <c r="B496" s="7" t="n"/>
      <c r="C496" s="7" t="n"/>
      <c r="D496" s="7" t="n"/>
      <c r="E496" s="7" t="n"/>
      <c r="F496" s="7" t="n"/>
      <c r="G496" s="8">
        <f>IF(COUNTA(A496:F496)=0,"",IF(TRIM(A496&amp;"")="","Item required",IFERROR(IF(NOT(AND(COUNT(B496:C496,F496)=3,MIN(B496:C496)&gt;=0,F496&gt;0,COUNT(D496:E496)=COUNTA(D496:E496),MIN(D496:E496)&gt;=0)),"Use nonnegative numbers; container must be positive",IF(NOT(IF(AND(B496&gt;0,C496+N(D496)&gt;0),B496*(C496+N(D496))*(1+N(E496)/100)/F496&gt;0,TRUE)),"Card requirement below numeric range; rescale",IF(B496*(C496+N(D496))*(1+N(E496)/100)/F496&gt;9007199254740991,"Card count too large; rescale units","Ready"))),"Check inputs / numeric range")))</f>
        <v/>
      </c>
      <c r="H496" s="8">
        <f>IF(G496&lt;&gt;"Ready","",IFERROR(C496+N(D496),""))</f>
        <v/>
      </c>
      <c r="I496" s="8">
        <f>IF(G496&lt;&gt;"Ready","",IFERROR(B496*H496,""))</f>
        <v/>
      </c>
      <c r="J496" s="8">
        <f>IF(G496&lt;&gt;"Ready","",IFERROR(I496*(N(E496)/100),""))</f>
        <v/>
      </c>
      <c r="K496" s="8">
        <f>IF(G496&lt;&gt;"Ready","",IFERROR(I496*(1+N(E496)/100)/F496,""))</f>
        <v/>
      </c>
      <c r="L496" s="8">
        <f>IF(G496&lt;&gt;"Ready","",IFERROR(IF(ABS(K496-ROUND(K496,0))&lt;=MIN(8.881784197001252E-16*K496,1E-9),ROUND(K496,0),ROUNDUP(K496,0)),""))</f>
        <v/>
      </c>
      <c r="M496" s="8">
        <f>IF(G496&lt;&gt;"Ready","",IFERROR(L496*F496,""))</f>
        <v/>
      </c>
      <c r="N496" s="8">
        <f>IF(G496&lt;&gt;"Ready","",IFERROR(M496,""))</f>
        <v/>
      </c>
      <c r="O496" s="8">
        <f>IF(G496&lt;&gt;"Ready","",IFERROR(M496/2,""))</f>
        <v/>
      </c>
    </row>
    <row r="497">
      <c r="A497" s="6" t="n"/>
      <c r="B497" s="7" t="n"/>
      <c r="C497" s="7" t="n"/>
      <c r="D497" s="7" t="n"/>
      <c r="E497" s="7" t="n"/>
      <c r="F497" s="7" t="n"/>
      <c r="G497" s="8">
        <f>IF(COUNTA(A497:F497)=0,"",IF(TRIM(A497&amp;"")="","Item required",IFERROR(IF(NOT(AND(COUNT(B497:C497,F497)=3,MIN(B497:C497)&gt;=0,F497&gt;0,COUNT(D497:E497)=COUNTA(D497:E497),MIN(D497:E497)&gt;=0)),"Use nonnegative numbers; container must be positive",IF(NOT(IF(AND(B497&gt;0,C497+N(D497)&gt;0),B497*(C497+N(D497))*(1+N(E497)/100)/F497&gt;0,TRUE)),"Card requirement below numeric range; rescale",IF(B497*(C497+N(D497))*(1+N(E497)/100)/F497&gt;9007199254740991,"Card count too large; rescale units","Ready"))),"Check inputs / numeric range")))</f>
        <v/>
      </c>
      <c r="H497" s="8">
        <f>IF(G497&lt;&gt;"Ready","",IFERROR(C497+N(D497),""))</f>
        <v/>
      </c>
      <c r="I497" s="8">
        <f>IF(G497&lt;&gt;"Ready","",IFERROR(B497*H497,""))</f>
        <v/>
      </c>
      <c r="J497" s="8">
        <f>IF(G497&lt;&gt;"Ready","",IFERROR(I497*(N(E497)/100),""))</f>
        <v/>
      </c>
      <c r="K497" s="8">
        <f>IF(G497&lt;&gt;"Ready","",IFERROR(I497*(1+N(E497)/100)/F497,""))</f>
        <v/>
      </c>
      <c r="L497" s="8">
        <f>IF(G497&lt;&gt;"Ready","",IFERROR(IF(ABS(K497-ROUND(K497,0))&lt;=MIN(8.881784197001252E-16*K497,1E-9),ROUND(K497,0),ROUNDUP(K497,0)),""))</f>
        <v/>
      </c>
      <c r="M497" s="8">
        <f>IF(G497&lt;&gt;"Ready","",IFERROR(L497*F497,""))</f>
        <v/>
      </c>
      <c r="N497" s="8">
        <f>IF(G497&lt;&gt;"Ready","",IFERROR(M497,""))</f>
        <v/>
      </c>
      <c r="O497" s="8">
        <f>IF(G497&lt;&gt;"Ready","",IFERROR(M497/2,""))</f>
        <v/>
      </c>
    </row>
    <row r="498">
      <c r="A498" s="6" t="n"/>
      <c r="B498" s="7" t="n"/>
      <c r="C498" s="7" t="n"/>
      <c r="D498" s="7" t="n"/>
      <c r="E498" s="7" t="n"/>
      <c r="F498" s="7" t="n"/>
      <c r="G498" s="8">
        <f>IF(COUNTA(A498:F498)=0,"",IF(TRIM(A498&amp;"")="","Item required",IFERROR(IF(NOT(AND(COUNT(B498:C498,F498)=3,MIN(B498:C498)&gt;=0,F498&gt;0,COUNT(D498:E498)=COUNTA(D498:E498),MIN(D498:E498)&gt;=0)),"Use nonnegative numbers; container must be positive",IF(NOT(IF(AND(B498&gt;0,C498+N(D498)&gt;0),B498*(C498+N(D498))*(1+N(E498)/100)/F498&gt;0,TRUE)),"Card requirement below numeric range; rescale",IF(B498*(C498+N(D498))*(1+N(E498)/100)/F498&gt;9007199254740991,"Card count too large; rescale units","Ready"))),"Check inputs / numeric range")))</f>
        <v/>
      </c>
      <c r="H498" s="8">
        <f>IF(G498&lt;&gt;"Ready","",IFERROR(C498+N(D498),""))</f>
        <v/>
      </c>
      <c r="I498" s="8">
        <f>IF(G498&lt;&gt;"Ready","",IFERROR(B498*H498,""))</f>
        <v/>
      </c>
      <c r="J498" s="8">
        <f>IF(G498&lt;&gt;"Ready","",IFERROR(I498*(N(E498)/100),""))</f>
        <v/>
      </c>
      <c r="K498" s="8">
        <f>IF(G498&lt;&gt;"Ready","",IFERROR(I498*(1+N(E498)/100)/F498,""))</f>
        <v/>
      </c>
      <c r="L498" s="8">
        <f>IF(G498&lt;&gt;"Ready","",IFERROR(IF(ABS(K498-ROUND(K498,0))&lt;=MIN(8.881784197001252E-16*K498,1E-9),ROUND(K498,0),ROUNDUP(K498,0)),""))</f>
        <v/>
      </c>
      <c r="M498" s="8">
        <f>IF(G498&lt;&gt;"Ready","",IFERROR(L498*F498,""))</f>
        <v/>
      </c>
      <c r="N498" s="8">
        <f>IF(G498&lt;&gt;"Ready","",IFERROR(M498,""))</f>
        <v/>
      </c>
      <c r="O498" s="8">
        <f>IF(G498&lt;&gt;"Ready","",IFERROR(M498/2,""))</f>
        <v/>
      </c>
    </row>
    <row r="499">
      <c r="A499" s="6" t="n"/>
      <c r="B499" s="7" t="n"/>
      <c r="C499" s="7" t="n"/>
      <c r="D499" s="7" t="n"/>
      <c r="E499" s="7" t="n"/>
      <c r="F499" s="7" t="n"/>
      <c r="G499" s="8">
        <f>IF(COUNTA(A499:F499)=0,"",IF(TRIM(A499&amp;"")="","Item required",IFERROR(IF(NOT(AND(COUNT(B499:C499,F499)=3,MIN(B499:C499)&gt;=0,F499&gt;0,COUNT(D499:E499)=COUNTA(D499:E499),MIN(D499:E499)&gt;=0)),"Use nonnegative numbers; container must be positive",IF(NOT(IF(AND(B499&gt;0,C499+N(D499)&gt;0),B499*(C499+N(D499))*(1+N(E499)/100)/F499&gt;0,TRUE)),"Card requirement below numeric range; rescale",IF(B499*(C499+N(D499))*(1+N(E499)/100)/F499&gt;9007199254740991,"Card count too large; rescale units","Ready"))),"Check inputs / numeric range")))</f>
        <v/>
      </c>
      <c r="H499" s="8">
        <f>IF(G499&lt;&gt;"Ready","",IFERROR(C499+N(D499),""))</f>
        <v/>
      </c>
      <c r="I499" s="8">
        <f>IF(G499&lt;&gt;"Ready","",IFERROR(B499*H499,""))</f>
        <v/>
      </c>
      <c r="J499" s="8">
        <f>IF(G499&lt;&gt;"Ready","",IFERROR(I499*(N(E499)/100),""))</f>
        <v/>
      </c>
      <c r="K499" s="8">
        <f>IF(G499&lt;&gt;"Ready","",IFERROR(I499*(1+N(E499)/100)/F499,""))</f>
        <v/>
      </c>
      <c r="L499" s="8">
        <f>IF(G499&lt;&gt;"Ready","",IFERROR(IF(ABS(K499-ROUND(K499,0))&lt;=MIN(8.881784197001252E-16*K499,1E-9),ROUND(K499,0),ROUNDUP(K499,0)),""))</f>
        <v/>
      </c>
      <c r="M499" s="8">
        <f>IF(G499&lt;&gt;"Ready","",IFERROR(L499*F499,""))</f>
        <v/>
      </c>
      <c r="N499" s="8">
        <f>IF(G499&lt;&gt;"Ready","",IFERROR(M499,""))</f>
        <v/>
      </c>
      <c r="O499" s="8">
        <f>IF(G499&lt;&gt;"Ready","",IFERROR(M499/2,""))</f>
        <v/>
      </c>
    </row>
    <row r="500">
      <c r="A500" s="6" t="n"/>
      <c r="B500" s="7" t="n"/>
      <c r="C500" s="7" t="n"/>
      <c r="D500" s="7" t="n"/>
      <c r="E500" s="7" t="n"/>
      <c r="F500" s="7" t="n"/>
      <c r="G500" s="8">
        <f>IF(COUNTA(A500:F500)=0,"",IF(TRIM(A500&amp;"")="","Item required",IFERROR(IF(NOT(AND(COUNT(B500:C500,F500)=3,MIN(B500:C500)&gt;=0,F500&gt;0,COUNT(D500:E500)=COUNTA(D500:E500),MIN(D500:E500)&gt;=0)),"Use nonnegative numbers; container must be positive",IF(NOT(IF(AND(B500&gt;0,C500+N(D500)&gt;0),B500*(C500+N(D500))*(1+N(E500)/100)/F500&gt;0,TRUE)),"Card requirement below numeric range; rescale",IF(B500*(C500+N(D500))*(1+N(E500)/100)/F500&gt;9007199254740991,"Card count too large; rescale units","Ready"))),"Check inputs / numeric range")))</f>
        <v/>
      </c>
      <c r="H500" s="8">
        <f>IF(G500&lt;&gt;"Ready","",IFERROR(C500+N(D500),""))</f>
        <v/>
      </c>
      <c r="I500" s="8">
        <f>IF(G500&lt;&gt;"Ready","",IFERROR(B500*H500,""))</f>
        <v/>
      </c>
      <c r="J500" s="8">
        <f>IF(G500&lt;&gt;"Ready","",IFERROR(I500*(N(E500)/100),""))</f>
        <v/>
      </c>
      <c r="K500" s="8">
        <f>IF(G500&lt;&gt;"Ready","",IFERROR(I500*(1+N(E500)/100)/F500,""))</f>
        <v/>
      </c>
      <c r="L500" s="8">
        <f>IF(G500&lt;&gt;"Ready","",IFERROR(IF(ABS(K500-ROUND(K500,0))&lt;=MIN(8.881784197001252E-16*K500,1E-9),ROUND(K500,0),ROUNDUP(K500,0)),""))</f>
        <v/>
      </c>
      <c r="M500" s="8">
        <f>IF(G500&lt;&gt;"Ready","",IFERROR(L500*F500,""))</f>
        <v/>
      </c>
      <c r="N500" s="8">
        <f>IF(G500&lt;&gt;"Ready","",IFERROR(M500,""))</f>
        <v/>
      </c>
      <c r="O500" s="8">
        <f>IF(G500&lt;&gt;"Ready","",IFERROR(M500/2,""))</f>
        <v/>
      </c>
    </row>
    <row r="501">
      <c r="A501" s="6" t="n"/>
      <c r="B501" s="7" t="n"/>
      <c r="C501" s="7" t="n"/>
      <c r="D501" s="7" t="n"/>
      <c r="E501" s="7" t="n"/>
      <c r="F501" s="7" t="n"/>
      <c r="G501" s="8">
        <f>IF(COUNTA(A501:F501)=0,"",IF(TRIM(A501&amp;"")="","Item required",IFERROR(IF(NOT(AND(COUNT(B501:C501,F501)=3,MIN(B501:C501)&gt;=0,F501&gt;0,COUNT(D501:E501)=COUNTA(D501:E501),MIN(D501:E501)&gt;=0)),"Use nonnegative numbers; container must be positive",IF(NOT(IF(AND(B501&gt;0,C501+N(D501)&gt;0),B501*(C501+N(D501))*(1+N(E501)/100)/F501&gt;0,TRUE)),"Card requirement below numeric range; rescale",IF(B501*(C501+N(D501))*(1+N(E501)/100)/F501&gt;9007199254740991,"Card count too large; rescale units","Ready"))),"Check inputs / numeric range")))</f>
        <v/>
      </c>
      <c r="H501" s="8">
        <f>IF(G501&lt;&gt;"Ready","",IFERROR(C501+N(D501),""))</f>
        <v/>
      </c>
      <c r="I501" s="8">
        <f>IF(G501&lt;&gt;"Ready","",IFERROR(B501*H501,""))</f>
        <v/>
      </c>
      <c r="J501" s="8">
        <f>IF(G501&lt;&gt;"Ready","",IFERROR(I501*(N(E501)/100),""))</f>
        <v/>
      </c>
      <c r="K501" s="8">
        <f>IF(G501&lt;&gt;"Ready","",IFERROR(I501*(1+N(E501)/100)/F501,""))</f>
        <v/>
      </c>
      <c r="L501" s="8">
        <f>IF(G501&lt;&gt;"Ready","",IFERROR(IF(ABS(K501-ROUND(K501,0))&lt;=MIN(8.881784197001252E-16*K501,1E-9),ROUND(K501,0),ROUNDUP(K501,0)),""))</f>
        <v/>
      </c>
      <c r="M501" s="8">
        <f>IF(G501&lt;&gt;"Ready","",IFERROR(L501*F501,""))</f>
        <v/>
      </c>
      <c r="N501" s="8">
        <f>IF(G501&lt;&gt;"Ready","",IFERROR(M501,""))</f>
        <v/>
      </c>
      <c r="O501" s="8">
        <f>IF(G501&lt;&gt;"Ready","",IFERROR(M501/2,""))</f>
        <v/>
      </c>
    </row>
    <row r="502">
      <c r="A502" s="6" t="n"/>
      <c r="B502" s="7" t="n"/>
      <c r="C502" s="7" t="n"/>
      <c r="D502" s="7" t="n"/>
      <c r="E502" s="7" t="n"/>
      <c r="F502" s="7" t="n"/>
      <c r="G502" s="8">
        <f>IF(COUNTA(A502:F502)=0,"",IF(TRIM(A502&amp;"")="","Item required",IFERROR(IF(NOT(AND(COUNT(B502:C502,F502)=3,MIN(B502:C502)&gt;=0,F502&gt;0,COUNT(D502:E502)=COUNTA(D502:E502),MIN(D502:E502)&gt;=0)),"Use nonnegative numbers; container must be positive",IF(NOT(IF(AND(B502&gt;0,C502+N(D502)&gt;0),B502*(C502+N(D502))*(1+N(E502)/100)/F502&gt;0,TRUE)),"Card requirement below numeric range; rescale",IF(B502*(C502+N(D502))*(1+N(E502)/100)/F502&gt;9007199254740991,"Card count too large; rescale units","Ready"))),"Check inputs / numeric range")))</f>
        <v/>
      </c>
      <c r="H502" s="8">
        <f>IF(G502&lt;&gt;"Ready","",IFERROR(C502+N(D502),""))</f>
        <v/>
      </c>
      <c r="I502" s="8">
        <f>IF(G502&lt;&gt;"Ready","",IFERROR(B502*H502,""))</f>
        <v/>
      </c>
      <c r="J502" s="8">
        <f>IF(G502&lt;&gt;"Ready","",IFERROR(I502*(N(E502)/100),""))</f>
        <v/>
      </c>
      <c r="K502" s="8">
        <f>IF(G502&lt;&gt;"Ready","",IFERROR(I502*(1+N(E502)/100)/F502,""))</f>
        <v/>
      </c>
      <c r="L502" s="8">
        <f>IF(G502&lt;&gt;"Ready","",IFERROR(IF(ABS(K502-ROUND(K502,0))&lt;=MIN(8.881784197001252E-16*K502,1E-9),ROUND(K502,0),ROUNDUP(K502,0)),""))</f>
        <v/>
      </c>
      <c r="M502" s="8">
        <f>IF(G502&lt;&gt;"Ready","",IFERROR(L502*F502,""))</f>
        <v/>
      </c>
      <c r="N502" s="8">
        <f>IF(G502&lt;&gt;"Ready","",IFERROR(M502,""))</f>
        <v/>
      </c>
      <c r="O502" s="8">
        <f>IF(G502&lt;&gt;"Ready","",IFERROR(M502/2,""))</f>
        <v/>
      </c>
    </row>
    <row r="503">
      <c r="A503" s="6" t="n"/>
      <c r="B503" s="7" t="n"/>
      <c r="C503" s="7" t="n"/>
      <c r="D503" s="7" t="n"/>
      <c r="E503" s="7" t="n"/>
      <c r="F503" s="7" t="n"/>
      <c r="G503" s="8">
        <f>IF(COUNTA(A503:F503)=0,"",IF(TRIM(A503&amp;"")="","Item required",IFERROR(IF(NOT(AND(COUNT(B503:C503,F503)=3,MIN(B503:C503)&gt;=0,F503&gt;0,COUNT(D503:E503)=COUNTA(D503:E503),MIN(D503:E503)&gt;=0)),"Use nonnegative numbers; container must be positive",IF(NOT(IF(AND(B503&gt;0,C503+N(D503)&gt;0),B503*(C503+N(D503))*(1+N(E503)/100)/F503&gt;0,TRUE)),"Card requirement below numeric range; rescale",IF(B503*(C503+N(D503))*(1+N(E503)/100)/F503&gt;9007199254740991,"Card count too large; rescale units","Ready"))),"Check inputs / numeric range")))</f>
        <v/>
      </c>
      <c r="H503" s="8">
        <f>IF(G503&lt;&gt;"Ready","",IFERROR(C503+N(D503),""))</f>
        <v/>
      </c>
      <c r="I503" s="8">
        <f>IF(G503&lt;&gt;"Ready","",IFERROR(B503*H503,""))</f>
        <v/>
      </c>
      <c r="J503" s="8">
        <f>IF(G503&lt;&gt;"Ready","",IFERROR(I503*(N(E503)/100),""))</f>
        <v/>
      </c>
      <c r="K503" s="8">
        <f>IF(G503&lt;&gt;"Ready","",IFERROR(I503*(1+N(E503)/100)/F503,""))</f>
        <v/>
      </c>
      <c r="L503" s="8">
        <f>IF(G503&lt;&gt;"Ready","",IFERROR(IF(ABS(K503-ROUND(K503,0))&lt;=MIN(8.881784197001252E-16*K503,1E-9),ROUND(K503,0),ROUNDUP(K503,0)),""))</f>
        <v/>
      </c>
      <c r="M503" s="8">
        <f>IF(G503&lt;&gt;"Ready","",IFERROR(L503*F503,""))</f>
        <v/>
      </c>
      <c r="N503" s="8">
        <f>IF(G503&lt;&gt;"Ready","",IFERROR(M503,""))</f>
        <v/>
      </c>
      <c r="O503" s="8">
        <f>IF(G503&lt;&gt;"Ready","",IFERROR(M503/2,""))</f>
        <v/>
      </c>
    </row>
    <row r="504">
      <c r="A504" s="6" t="n"/>
      <c r="B504" s="7" t="n"/>
      <c r="C504" s="7" t="n"/>
      <c r="D504" s="7" t="n"/>
      <c r="E504" s="7" t="n"/>
      <c r="F504" s="7" t="n"/>
      <c r="G504" s="8">
        <f>IF(COUNTA(A504:F504)=0,"",IF(TRIM(A504&amp;"")="","Item required",IFERROR(IF(NOT(AND(COUNT(B504:C504,F504)=3,MIN(B504:C504)&gt;=0,F504&gt;0,COUNT(D504:E504)=COUNTA(D504:E504),MIN(D504:E504)&gt;=0)),"Use nonnegative numbers; container must be positive",IF(NOT(IF(AND(B504&gt;0,C504+N(D504)&gt;0),B504*(C504+N(D504))*(1+N(E504)/100)/F504&gt;0,TRUE)),"Card requirement below numeric range; rescale",IF(B504*(C504+N(D504))*(1+N(E504)/100)/F504&gt;9007199254740991,"Card count too large; rescale units","Ready"))),"Check inputs / numeric range")))</f>
        <v/>
      </c>
      <c r="H504" s="8">
        <f>IF(G504&lt;&gt;"Ready","",IFERROR(C504+N(D504),""))</f>
        <v/>
      </c>
      <c r="I504" s="8">
        <f>IF(G504&lt;&gt;"Ready","",IFERROR(B504*H504,""))</f>
        <v/>
      </c>
      <c r="J504" s="8">
        <f>IF(G504&lt;&gt;"Ready","",IFERROR(I504*(N(E504)/100),""))</f>
        <v/>
      </c>
      <c r="K504" s="8">
        <f>IF(G504&lt;&gt;"Ready","",IFERROR(I504*(1+N(E504)/100)/F504,""))</f>
        <v/>
      </c>
      <c r="L504" s="8">
        <f>IF(G504&lt;&gt;"Ready","",IFERROR(IF(ABS(K504-ROUND(K504,0))&lt;=MIN(8.881784197001252E-16*K504,1E-9),ROUND(K504,0),ROUNDUP(K504,0)),""))</f>
        <v/>
      </c>
      <c r="M504" s="8">
        <f>IF(G504&lt;&gt;"Ready","",IFERROR(L504*F504,""))</f>
        <v/>
      </c>
      <c r="N504" s="8">
        <f>IF(G504&lt;&gt;"Ready","",IFERROR(M504,""))</f>
        <v/>
      </c>
      <c r="O504" s="8">
        <f>IF(G504&lt;&gt;"Ready","",IFERROR(M504/2,""))</f>
        <v/>
      </c>
    </row>
  </sheetData>
  <autoFilter ref="A4:O504"/>
  <mergeCells count="3">
    <mergeCell ref="A1:O1"/>
    <mergeCell ref="A3:O3"/>
    <mergeCell ref="A2:O2"/>
  </mergeCells>
  <conditionalFormatting sqref="G5:G504">
    <cfRule type="expression" priority="1" dxfId="0">
      <formula>AND($G5&lt;&gt;"",$G5&lt;&gt;"Ready")</formula>
    </cfRule>
  </conditionalFormatting>
  <dataValidations count="2">
    <dataValidation sqref="B5:E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F5:F504" showDropDown="0" showInputMessage="0" showErrorMessage="1" allowBlank="1" errorTitle="Check this input" error="Use a valid number in the permitted range; do not paste over formulas." type="decimal" errorStyle="stop" operator="greaterThan">
      <formula1>0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504"/>
  <sheetViews>
    <sheetView zoomScale="8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54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75" customWidth="1" min="15" max="15"/>
  </cols>
  <sheetData>
    <row r="1" ht="28" customHeight="1">
      <c r="A1" s="3" t="inlineStr">
        <is>
          <t>Turnover | made with inventorybuffercalculator.com</t>
        </is>
      </c>
    </row>
    <row r="2" ht="32" customHeight="1">
      <c r="A2" s="9" t="inlineStr">
        <is>
          <t>Slow-mover DIO threshold (days)</t>
        </is>
      </c>
      <c r="B2" s="7" t="n">
        <v>90</v>
      </c>
    </row>
    <row r="3">
      <c r="A3" s="4" t="inlineStr">
        <is>
          <t>Yellow = inputs. White = formulas. Clear examples using Delete in input columns only. Sort the ENTIRE table, including hidden helpers.</t>
        </is>
      </c>
    </row>
    <row r="4" ht="44" customHeight="1">
      <c r="A4" s="5" t="inlineStr">
        <is>
          <t>Item</t>
        </is>
      </c>
      <c r="B4" s="5" t="inlineStr">
        <is>
          <t>COGS in period</t>
        </is>
      </c>
      <c r="C4" s="5" t="inlineStr">
        <is>
          <t>Opening inventory value</t>
        </is>
      </c>
      <c r="D4" s="5" t="inlineStr">
        <is>
          <t>Closing inventory value</t>
        </is>
      </c>
      <c r="E4" s="5" t="inlineStr">
        <is>
          <t>Average inventory value</t>
        </is>
      </c>
      <c r="F4" s="5" t="inlineStr">
        <is>
          <t>Days in period</t>
        </is>
      </c>
      <c r="G4" s="5" t="inlineStr">
        <is>
          <t>Annual carrying rate (%)</t>
        </is>
      </c>
      <c r="H4" s="5" t="inlineStr">
        <is>
          <t>Input status</t>
        </is>
      </c>
      <c r="I4" s="5" t="inlineStr">
        <is>
          <t>Average value used</t>
        </is>
      </c>
      <c r="J4" s="5" t="inlineStr">
        <is>
          <t>Turnover in period</t>
        </is>
      </c>
      <c r="K4" s="5" t="inlineStr">
        <is>
          <t>DIO (days)</t>
        </is>
      </c>
      <c r="L4" s="5" t="inlineStr">
        <is>
          <t>Annual carrying cost</t>
        </is>
      </c>
      <c r="M4" s="5" t="inlineStr">
        <is>
          <t>Flag for review?</t>
        </is>
      </c>
      <c r="N4" s="5" t="inlineStr">
        <is>
          <t>Inventory status</t>
        </is>
      </c>
      <c r="O4" s="5" t="inlineStr">
        <is>
          <t>Notes</t>
        </is>
      </c>
    </row>
    <row r="5">
      <c r="A5" s="6" t="inlineStr">
        <is>
          <t>WEB-EXAMPLE</t>
        </is>
      </c>
      <c r="B5" s="7" t="n">
        <v>90000</v>
      </c>
      <c r="C5" s="7" t="n">
        <v>10000</v>
      </c>
      <c r="D5" s="7" t="n">
        <v>20000</v>
      </c>
      <c r="E5" s="7" t="n"/>
      <c r="F5" s="7" t="n">
        <v>365</v>
      </c>
      <c r="G5" s="7" t="n">
        <v>25</v>
      </c>
      <c r="H5" s="8">
        <f>IF(COUNTA(A5:G5)=0,"",IF(TRIM(A5&amp;"")="","Item required",IFERROR(IF(OR(COUNT($B$2)&lt;&gt;1,$B$2&lt;0),"Enter nonnegative DIO threshold in B2",IF(NOT(AND(COUNT(B5,F5)=2,B5&gt;=0,F5&gt;0,COUNT(G5)=COUNTA(G5),N(G5)&gt;=0)),"Enter nonnegative values and positive period days",IF(NOT(OR(AND(COUNT(E5)=1,E5&gt;=0,COUNTA(C5:D5)=0),AND(E5="",COUNT(C5:D5)=2,MIN(C5:D5)&gt;=0))),"Enter average OR both opening and closing",IF(IF(IF(COUNT(E5)=1,E5,IF(C5/2+D5/2=0,(C5+D5)/2,C5/2+D5/2))=0,N(C5)+N(D5)+N(E5)=0,IF(B5=0,TRUE,B5/(IF(COUNT(E5)=1,E5,IF(C5/2+D5/2=0,(C5+D5)/2,C5/2+D5/2)))&gt;0)),"Ready","Calculated value below numeric range; rescale")))),"Check inputs / numeric range")))</f>
        <v/>
      </c>
      <c r="I5" s="8">
        <f>IF(H5&lt;&gt;"Ready","",IFERROR(IF(COUNT(E5)=1,E5,IF(C5/2+D5/2=0,(C5+D5)/2,C5/2+D5/2)),""))</f>
        <v/>
      </c>
      <c r="J5" s="8">
        <f>IF(H5&lt;&gt;"Ready","",IFERROR(IF(I5=0,"",B5/I5),""))</f>
        <v/>
      </c>
      <c r="K5" s="8">
        <f>IF(H5&lt;&gt;"Ready","",IFERROR(IF(OR(I5=0,B5=0),"",F5/J5),""))</f>
        <v/>
      </c>
      <c r="L5" s="8">
        <f>IF(H5&lt;&gt;"Ready","",IFERROR(IF(G5="","",I5*(G5/100)),""))</f>
        <v/>
      </c>
      <c r="M5" s="8">
        <f>IF(H5&lt;&gt;"Ready","",IFERROR(IF(I5=0,"No",IF(B5=0,"Yes",IF(OR(K5&lt;=$B$2,K5-$B$2&lt;=MIN(8.881784197001252E-16*MAX(ABS(K5),ABS($B$2)),1E-9)),"No","Yes"))),""))</f>
        <v/>
      </c>
      <c r="N5" s="8">
        <f>IF(H5&lt;&gt;"Ready","",IFERROR(IF(I5=0,"No inventory",IF(B5=0,"No COGS",IF(M5="Yes","Slow mover","Within threshold"))),""))</f>
        <v/>
      </c>
      <c r="O5" s="8">
        <f>IF(H5&lt;&gt;"Ready","",IFERROR(IF(I5=0,"Turnover and DIO undefined: average inventory is zero. Check snapshot coverage and valuation.",IF(B5=0,"Turnover is zero; DIO has no finite value because COGS is zero. Stock with no COGS is flagged for review.","")),""))</f>
        <v/>
      </c>
    </row>
    <row r="6">
      <c r="A6" s="6" t="inlineStr">
        <is>
          <t>FICTIONAL-001</t>
        </is>
      </c>
      <c r="B6" s="7" t="n">
        <v>0</v>
      </c>
      <c r="C6" s="7" t="n"/>
      <c r="D6" s="7" t="n"/>
      <c r="E6" s="7" t="n">
        <v>2000</v>
      </c>
      <c r="F6" s="7" t="n">
        <v>365</v>
      </c>
      <c r="G6" s="7" t="n">
        <v>25</v>
      </c>
      <c r="H6" s="8">
        <f>IF(COUNTA(A6:G6)=0,"",IF(TRIM(A6&amp;"")="","Item required",IFERROR(IF(OR(COUNT($B$2)&lt;&gt;1,$B$2&lt;0),"Enter nonnegative DIO threshold in B2",IF(NOT(AND(COUNT(B6,F6)=2,B6&gt;=0,F6&gt;0,COUNT(G6)=COUNTA(G6),N(G6)&gt;=0)),"Enter nonnegative values and positive period days",IF(NOT(OR(AND(COUNT(E6)=1,E6&gt;=0,COUNTA(C6:D6)=0),AND(E6="",COUNT(C6:D6)=2,MIN(C6:D6)&gt;=0))),"Enter average OR both opening and closing",IF(IF(IF(COUNT(E6)=1,E6,IF(C6/2+D6/2=0,(C6+D6)/2,C6/2+D6/2))=0,N(C6)+N(D6)+N(E6)=0,IF(B6=0,TRUE,B6/(IF(COUNT(E6)=1,E6,IF(C6/2+D6/2=0,(C6+D6)/2,C6/2+D6/2)))&gt;0)),"Ready","Calculated value below numeric range; rescale")))),"Check inputs / numeric range")))</f>
        <v/>
      </c>
      <c r="I6" s="8">
        <f>IF(H6&lt;&gt;"Ready","",IFERROR(IF(COUNT(E6)=1,E6,IF(C6/2+D6/2=0,(C6+D6)/2,C6/2+D6/2)),""))</f>
        <v/>
      </c>
      <c r="J6" s="8">
        <f>IF(H6&lt;&gt;"Ready","",IFERROR(IF(I6=0,"",B6/I6),""))</f>
        <v/>
      </c>
      <c r="K6" s="8">
        <f>IF(H6&lt;&gt;"Ready","",IFERROR(IF(OR(I6=0,B6=0),"",F6/J6),""))</f>
        <v/>
      </c>
      <c r="L6" s="8">
        <f>IF(H6&lt;&gt;"Ready","",IFERROR(IF(G6="","",I6*(G6/100)),""))</f>
        <v/>
      </c>
      <c r="M6" s="8">
        <f>IF(H6&lt;&gt;"Ready","",IFERROR(IF(I6=0,"No",IF(B6=0,"Yes",IF(OR(K6&lt;=$B$2,K6-$B$2&lt;=MIN(8.881784197001252E-16*MAX(ABS(K6),ABS($B$2)),1E-9)),"No","Yes"))),""))</f>
        <v/>
      </c>
      <c r="N6" s="8">
        <f>IF(H6&lt;&gt;"Ready","",IFERROR(IF(I6=0,"No inventory",IF(B6=0,"No COGS",IF(M6="Yes","Slow mover","Within threshold"))),""))</f>
        <v/>
      </c>
      <c r="O6" s="8">
        <f>IF(H6&lt;&gt;"Ready","",IFERROR(IF(I6=0,"Turnover and DIO undefined: average inventory is zero. Check snapshot coverage and valuation.",IF(B6=0,"Turnover is zero; DIO has no finite value because COGS is zero. Stock with no COGS is flagged for review.","")),""))</f>
        <v/>
      </c>
    </row>
    <row r="7">
      <c r="A7" s="6" t="inlineStr">
        <is>
          <t>FICTIONAL-002</t>
        </is>
      </c>
      <c r="B7" s="7" t="n">
        <v>16000</v>
      </c>
      <c r="C7" s="7" t="n"/>
      <c r="D7" s="7" t="n"/>
      <c r="E7" s="7" t="n">
        <v>0</v>
      </c>
      <c r="F7" s="7" t="n">
        <v>90</v>
      </c>
      <c r="G7" s="7" t="n">
        <v>25</v>
      </c>
      <c r="H7" s="8">
        <f>IF(COUNTA(A7:G7)=0,"",IF(TRIM(A7&amp;"")="","Item required",IFERROR(IF(OR(COUNT($B$2)&lt;&gt;1,$B$2&lt;0),"Enter nonnegative DIO threshold in B2",IF(NOT(AND(COUNT(B7,F7)=2,B7&gt;=0,F7&gt;0,COUNT(G7)=COUNTA(G7),N(G7)&gt;=0)),"Enter nonnegative values and positive period days",IF(NOT(OR(AND(COUNT(E7)=1,E7&gt;=0,COUNTA(C7:D7)=0),AND(E7="",COUNT(C7:D7)=2,MIN(C7:D7)&gt;=0))),"Enter average OR both opening and closing",IF(IF(IF(COUNT(E7)=1,E7,IF(C7/2+D7/2=0,(C7+D7)/2,C7/2+D7/2))=0,N(C7)+N(D7)+N(E7)=0,IF(B7=0,TRUE,B7/(IF(COUNT(E7)=1,E7,IF(C7/2+D7/2=0,(C7+D7)/2,C7/2+D7/2)))&gt;0)),"Ready","Calculated value below numeric range; rescale")))),"Check inputs / numeric range")))</f>
        <v/>
      </c>
      <c r="I7" s="8">
        <f>IF(H7&lt;&gt;"Ready","",IFERROR(IF(COUNT(E7)=1,E7,IF(C7/2+D7/2=0,(C7+D7)/2,C7/2+D7/2)),""))</f>
        <v/>
      </c>
      <c r="J7" s="8">
        <f>IF(H7&lt;&gt;"Ready","",IFERROR(IF(I7=0,"",B7/I7),""))</f>
        <v/>
      </c>
      <c r="K7" s="8">
        <f>IF(H7&lt;&gt;"Ready","",IFERROR(IF(OR(I7=0,B7=0),"",F7/J7),""))</f>
        <v/>
      </c>
      <c r="L7" s="8">
        <f>IF(H7&lt;&gt;"Ready","",IFERROR(IF(G7="","",I7*(G7/100)),""))</f>
        <v/>
      </c>
      <c r="M7" s="8">
        <f>IF(H7&lt;&gt;"Ready","",IFERROR(IF(I7=0,"No",IF(B7=0,"Yes",IF(OR(K7&lt;=$B$2,K7-$B$2&lt;=MIN(8.881784197001252E-16*MAX(ABS(K7),ABS($B$2)),1E-9)),"No","Yes"))),""))</f>
        <v/>
      </c>
      <c r="N7" s="8">
        <f>IF(H7&lt;&gt;"Ready","",IFERROR(IF(I7=0,"No inventory",IF(B7=0,"No COGS",IF(M7="Yes","Slow mover","Within threshold"))),""))</f>
        <v/>
      </c>
      <c r="O7" s="8">
        <f>IF(H7&lt;&gt;"Ready","",IFERROR(IF(I7=0,"Turnover and DIO undefined: average inventory is zero. Check snapshot coverage and valuation.",IF(B7=0,"Turnover is zero; DIO has no finite value because COGS is zero. Stock with no COGS is flagged for review.","")),""))</f>
        <v/>
      </c>
    </row>
    <row r="8">
      <c r="A8" s="6" t="inlineStr">
        <is>
          <t>FICTIONAL-003</t>
        </is>
      </c>
      <c r="B8" s="7" t="n">
        <v>24000</v>
      </c>
      <c r="C8" s="7" t="n"/>
      <c r="D8" s="7" t="n"/>
      <c r="E8" s="7" t="n">
        <v>6000</v>
      </c>
      <c r="F8" s="7" t="n">
        <v>365</v>
      </c>
      <c r="G8" s="7" t="n"/>
      <c r="H8" s="8">
        <f>IF(COUNTA(A8:G8)=0,"",IF(TRIM(A8&amp;"")="","Item required",IFERROR(IF(OR(COUNT($B$2)&lt;&gt;1,$B$2&lt;0),"Enter nonnegative DIO threshold in B2",IF(NOT(AND(COUNT(B8,F8)=2,B8&gt;=0,F8&gt;0,COUNT(G8)=COUNTA(G8),N(G8)&gt;=0)),"Enter nonnegative values and positive period days",IF(NOT(OR(AND(COUNT(E8)=1,E8&gt;=0,COUNTA(C8:D8)=0),AND(E8="",COUNT(C8:D8)=2,MIN(C8:D8)&gt;=0))),"Enter average OR both opening and closing",IF(IF(IF(COUNT(E8)=1,E8,IF(C8/2+D8/2=0,(C8+D8)/2,C8/2+D8/2))=0,N(C8)+N(D8)+N(E8)=0,IF(B8=0,TRUE,B8/(IF(COUNT(E8)=1,E8,IF(C8/2+D8/2=0,(C8+D8)/2,C8/2+D8/2)))&gt;0)),"Ready","Calculated value below numeric range; rescale")))),"Check inputs / numeric range")))</f>
        <v/>
      </c>
      <c r="I8" s="8">
        <f>IF(H8&lt;&gt;"Ready","",IFERROR(IF(COUNT(E8)=1,E8,IF(C8/2+D8/2=0,(C8+D8)/2,C8/2+D8/2)),""))</f>
        <v/>
      </c>
      <c r="J8" s="8">
        <f>IF(H8&lt;&gt;"Ready","",IFERROR(IF(I8=0,"",B8/I8),""))</f>
        <v/>
      </c>
      <c r="K8" s="8">
        <f>IF(H8&lt;&gt;"Ready","",IFERROR(IF(OR(I8=0,B8=0),"",F8/J8),""))</f>
        <v/>
      </c>
      <c r="L8" s="8">
        <f>IF(H8&lt;&gt;"Ready","",IFERROR(IF(G8="","",I8*(G8/100)),""))</f>
        <v/>
      </c>
      <c r="M8" s="8">
        <f>IF(H8&lt;&gt;"Ready","",IFERROR(IF(I8=0,"No",IF(B8=0,"Yes",IF(OR(K8&lt;=$B$2,K8-$B$2&lt;=MIN(8.881784197001252E-16*MAX(ABS(K8),ABS($B$2)),1E-9)),"No","Yes"))),""))</f>
        <v/>
      </c>
      <c r="N8" s="8">
        <f>IF(H8&lt;&gt;"Ready","",IFERROR(IF(I8=0,"No inventory",IF(B8=0,"No COGS",IF(M8="Yes","Slow mover","Within threshold"))),""))</f>
        <v/>
      </c>
      <c r="O8" s="8">
        <f>IF(H8&lt;&gt;"Ready","",IFERROR(IF(I8=0,"Turnover and DIO undefined: average inventory is zero. Check snapshot coverage and valuation.",IF(B8=0,"Turnover is zero; DIO has no finite value because COGS is zero. Stock with no COGS is flagged for review.","")),""))</f>
        <v/>
      </c>
    </row>
    <row r="9">
      <c r="A9" s="6" t="inlineStr">
        <is>
          <t>FICTIONAL-004</t>
        </is>
      </c>
      <c r="B9" s="7" t="n">
        <v>32000</v>
      </c>
      <c r="C9" s="7" t="n"/>
      <c r="D9" s="7" t="n"/>
      <c r="E9" s="7" t="n">
        <v>8000</v>
      </c>
      <c r="F9" s="7" t="n">
        <v>90</v>
      </c>
      <c r="G9" s="7" t="n">
        <v>25</v>
      </c>
      <c r="H9" s="8">
        <f>IF(COUNTA(A9:G9)=0,"",IF(TRIM(A9&amp;"")="","Item required",IFERROR(IF(OR(COUNT($B$2)&lt;&gt;1,$B$2&lt;0),"Enter nonnegative DIO threshold in B2",IF(NOT(AND(COUNT(B9,F9)=2,B9&gt;=0,F9&gt;0,COUNT(G9)=COUNTA(G9),N(G9)&gt;=0)),"Enter nonnegative values and positive period days",IF(NOT(OR(AND(COUNT(E9)=1,E9&gt;=0,COUNTA(C9:D9)=0),AND(E9="",COUNT(C9:D9)=2,MIN(C9:D9)&gt;=0))),"Enter average OR both opening and closing",IF(IF(IF(COUNT(E9)=1,E9,IF(C9/2+D9/2=0,(C9+D9)/2,C9/2+D9/2))=0,N(C9)+N(D9)+N(E9)=0,IF(B9=0,TRUE,B9/(IF(COUNT(E9)=1,E9,IF(C9/2+D9/2=0,(C9+D9)/2,C9/2+D9/2)))&gt;0)),"Ready","Calculated value below numeric range; rescale")))),"Check inputs / numeric range")))</f>
        <v/>
      </c>
      <c r="I9" s="8">
        <f>IF(H9&lt;&gt;"Ready","",IFERROR(IF(COUNT(E9)=1,E9,IF(C9/2+D9/2=0,(C9+D9)/2,C9/2+D9/2)),""))</f>
        <v/>
      </c>
      <c r="J9" s="8">
        <f>IF(H9&lt;&gt;"Ready","",IFERROR(IF(I9=0,"",B9/I9),""))</f>
        <v/>
      </c>
      <c r="K9" s="8">
        <f>IF(H9&lt;&gt;"Ready","",IFERROR(IF(OR(I9=0,B9=0),"",F9/J9),""))</f>
        <v/>
      </c>
      <c r="L9" s="8">
        <f>IF(H9&lt;&gt;"Ready","",IFERROR(IF(G9="","",I9*(G9/100)),""))</f>
        <v/>
      </c>
      <c r="M9" s="8">
        <f>IF(H9&lt;&gt;"Ready","",IFERROR(IF(I9=0,"No",IF(B9=0,"Yes",IF(OR(K9&lt;=$B$2,K9-$B$2&lt;=MIN(8.881784197001252E-16*MAX(ABS(K9),ABS($B$2)),1E-9)),"No","Yes"))),""))</f>
        <v/>
      </c>
      <c r="N9" s="8">
        <f>IF(H9&lt;&gt;"Ready","",IFERROR(IF(I9=0,"No inventory",IF(B9=0,"No COGS",IF(M9="Yes","Slow mover","Within threshold"))),""))</f>
        <v/>
      </c>
      <c r="O9" s="8">
        <f>IF(H9&lt;&gt;"Ready","",IFERROR(IF(I9=0,"Turnover and DIO undefined: average inventory is zero. Check snapshot coverage and valuation.",IF(B9=0,"Turnover is zero; DIO has no finite value because COGS is zero. Stock with no COGS is flagged for review.","")),""))</f>
        <v/>
      </c>
    </row>
    <row r="10">
      <c r="A10" s="6" t="inlineStr">
        <is>
          <t>FICTIONAL-005</t>
        </is>
      </c>
      <c r="B10" s="7" t="n">
        <v>40000</v>
      </c>
      <c r="C10" s="7" t="n"/>
      <c r="D10" s="7" t="n"/>
      <c r="E10" s="7" t="n">
        <v>10000</v>
      </c>
      <c r="F10" s="7" t="n">
        <v>365</v>
      </c>
      <c r="G10" s="7" t="n">
        <v>25</v>
      </c>
      <c r="H10" s="8">
        <f>IF(COUNTA(A10:G10)=0,"",IF(TRIM(A10&amp;"")="","Item required",IFERROR(IF(OR(COUNT($B$2)&lt;&gt;1,$B$2&lt;0),"Enter nonnegative DIO threshold in B2",IF(NOT(AND(COUNT(B10,F10)=2,B10&gt;=0,F10&gt;0,COUNT(G10)=COUNTA(G10),N(G10)&gt;=0)),"Enter nonnegative values and positive period days",IF(NOT(OR(AND(COUNT(E10)=1,E10&gt;=0,COUNTA(C10:D10)=0),AND(E10="",COUNT(C10:D10)=2,MIN(C10:D10)&gt;=0))),"Enter average OR both opening and closing",IF(IF(IF(COUNT(E10)=1,E10,IF(C10/2+D10/2=0,(C10+D10)/2,C10/2+D10/2))=0,N(C10)+N(D10)+N(E10)=0,IF(B10=0,TRUE,B10/(IF(COUNT(E10)=1,E10,IF(C10/2+D10/2=0,(C10+D10)/2,C10/2+D10/2)))&gt;0)),"Ready","Calculated value below numeric range; rescale")))),"Check inputs / numeric range")))</f>
        <v/>
      </c>
      <c r="I10" s="8">
        <f>IF(H10&lt;&gt;"Ready","",IFERROR(IF(COUNT(E10)=1,E10,IF(C10/2+D10/2=0,(C10+D10)/2,C10/2+D10/2)),""))</f>
        <v/>
      </c>
      <c r="J10" s="8">
        <f>IF(H10&lt;&gt;"Ready","",IFERROR(IF(I10=0,"",B10/I10),""))</f>
        <v/>
      </c>
      <c r="K10" s="8">
        <f>IF(H10&lt;&gt;"Ready","",IFERROR(IF(OR(I10=0,B10=0),"",F10/J10),""))</f>
        <v/>
      </c>
      <c r="L10" s="8">
        <f>IF(H10&lt;&gt;"Ready","",IFERROR(IF(G10="","",I10*(G10/100)),""))</f>
        <v/>
      </c>
      <c r="M10" s="8">
        <f>IF(H10&lt;&gt;"Ready","",IFERROR(IF(I10=0,"No",IF(B10=0,"Yes",IF(OR(K10&lt;=$B$2,K10-$B$2&lt;=MIN(8.881784197001252E-16*MAX(ABS(K10),ABS($B$2)),1E-9)),"No","Yes"))),""))</f>
        <v/>
      </c>
      <c r="N10" s="8">
        <f>IF(H10&lt;&gt;"Ready","",IFERROR(IF(I10=0,"No inventory",IF(B10=0,"No COGS",IF(M10="Yes","Slow mover","Within threshold"))),""))</f>
        <v/>
      </c>
      <c r="O10" s="8">
        <f>IF(H10&lt;&gt;"Ready","",IFERROR(IF(I10=0,"Turnover and DIO undefined: average inventory is zero. Check snapshot coverage and valuation.",IF(B10=0,"Turnover is zero; DIO has no finite value because COGS is zero. Stock with no COGS is flagged for review.","")),""))</f>
        <v/>
      </c>
    </row>
    <row r="11">
      <c r="A11" s="6" t="inlineStr">
        <is>
          <t>FICTIONAL-006</t>
        </is>
      </c>
      <c r="B11" s="7" t="n">
        <v>48000</v>
      </c>
      <c r="C11" s="7" t="n"/>
      <c r="D11" s="7" t="n"/>
      <c r="E11" s="7" t="n">
        <v>12000</v>
      </c>
      <c r="F11" s="7" t="n">
        <v>90</v>
      </c>
      <c r="G11" s="7" t="n">
        <v>25</v>
      </c>
      <c r="H11" s="8">
        <f>IF(COUNTA(A11:G11)=0,"",IF(TRIM(A11&amp;"")="","Item required",IFERROR(IF(OR(COUNT($B$2)&lt;&gt;1,$B$2&lt;0),"Enter nonnegative DIO threshold in B2",IF(NOT(AND(COUNT(B11,F11)=2,B11&gt;=0,F11&gt;0,COUNT(G11)=COUNTA(G11),N(G11)&gt;=0)),"Enter nonnegative values and positive period days",IF(NOT(OR(AND(COUNT(E11)=1,E11&gt;=0,COUNTA(C11:D11)=0),AND(E11="",COUNT(C11:D11)=2,MIN(C11:D11)&gt;=0))),"Enter average OR both opening and closing",IF(IF(IF(COUNT(E11)=1,E11,IF(C11/2+D11/2=0,(C11+D11)/2,C11/2+D11/2))=0,N(C11)+N(D11)+N(E11)=0,IF(B11=0,TRUE,B11/(IF(COUNT(E11)=1,E11,IF(C11/2+D11/2=0,(C11+D11)/2,C11/2+D11/2)))&gt;0)),"Ready","Calculated value below numeric range; rescale")))),"Check inputs / numeric range")))</f>
        <v/>
      </c>
      <c r="I11" s="8">
        <f>IF(H11&lt;&gt;"Ready","",IFERROR(IF(COUNT(E11)=1,E11,IF(C11/2+D11/2=0,(C11+D11)/2,C11/2+D11/2)),""))</f>
        <v/>
      </c>
      <c r="J11" s="8">
        <f>IF(H11&lt;&gt;"Ready","",IFERROR(IF(I11=0,"",B11/I11),""))</f>
        <v/>
      </c>
      <c r="K11" s="8">
        <f>IF(H11&lt;&gt;"Ready","",IFERROR(IF(OR(I11=0,B11=0),"",F11/J11),""))</f>
        <v/>
      </c>
      <c r="L11" s="8">
        <f>IF(H11&lt;&gt;"Ready","",IFERROR(IF(G11="","",I11*(G11/100)),""))</f>
        <v/>
      </c>
      <c r="M11" s="8">
        <f>IF(H11&lt;&gt;"Ready","",IFERROR(IF(I11=0,"No",IF(B11=0,"Yes",IF(OR(K11&lt;=$B$2,K11-$B$2&lt;=MIN(8.881784197001252E-16*MAX(ABS(K11),ABS($B$2)),1E-9)),"No","Yes"))),""))</f>
        <v/>
      </c>
      <c r="N11" s="8">
        <f>IF(H11&lt;&gt;"Ready","",IFERROR(IF(I11=0,"No inventory",IF(B11=0,"No COGS",IF(M11="Yes","Slow mover","Within threshold"))),""))</f>
        <v/>
      </c>
      <c r="O11" s="8">
        <f>IF(H11&lt;&gt;"Ready","",IFERROR(IF(I11=0,"Turnover and DIO undefined: average inventory is zero. Check snapshot coverage and valuation.",IF(B11=0,"Turnover is zero; DIO has no finite value because COGS is zero. Stock with no COGS is flagged for review.","")),""))</f>
        <v/>
      </c>
    </row>
    <row r="12">
      <c r="A12" s="6" t="inlineStr">
        <is>
          <t>FICTIONAL-007</t>
        </is>
      </c>
      <c r="B12" s="7" t="n">
        <v>56000</v>
      </c>
      <c r="C12" s="7" t="n"/>
      <c r="D12" s="7" t="n"/>
      <c r="E12" s="7" t="n">
        <v>14000</v>
      </c>
      <c r="F12" s="7" t="n">
        <v>365</v>
      </c>
      <c r="G12" s="7" t="n">
        <v>25</v>
      </c>
      <c r="H12" s="8">
        <f>IF(COUNTA(A12:G12)=0,"",IF(TRIM(A12&amp;"")="","Item required",IFERROR(IF(OR(COUNT($B$2)&lt;&gt;1,$B$2&lt;0),"Enter nonnegative DIO threshold in B2",IF(NOT(AND(COUNT(B12,F12)=2,B12&gt;=0,F12&gt;0,COUNT(G12)=COUNTA(G12),N(G12)&gt;=0)),"Enter nonnegative values and positive period days",IF(NOT(OR(AND(COUNT(E12)=1,E12&gt;=0,COUNTA(C12:D12)=0),AND(E12="",COUNT(C12:D12)=2,MIN(C12:D12)&gt;=0))),"Enter average OR both opening and closing",IF(IF(IF(COUNT(E12)=1,E12,IF(C12/2+D12/2=0,(C12+D12)/2,C12/2+D12/2))=0,N(C12)+N(D12)+N(E12)=0,IF(B12=0,TRUE,B12/(IF(COUNT(E12)=1,E12,IF(C12/2+D12/2=0,(C12+D12)/2,C12/2+D12/2)))&gt;0)),"Ready","Calculated value below numeric range; rescale")))),"Check inputs / numeric range")))</f>
        <v/>
      </c>
      <c r="I12" s="8">
        <f>IF(H12&lt;&gt;"Ready","",IFERROR(IF(COUNT(E12)=1,E12,IF(C12/2+D12/2=0,(C12+D12)/2,C12/2+D12/2)),""))</f>
        <v/>
      </c>
      <c r="J12" s="8">
        <f>IF(H12&lt;&gt;"Ready","",IFERROR(IF(I12=0,"",B12/I12),""))</f>
        <v/>
      </c>
      <c r="K12" s="8">
        <f>IF(H12&lt;&gt;"Ready","",IFERROR(IF(OR(I12=0,B12=0),"",F12/J12),""))</f>
        <v/>
      </c>
      <c r="L12" s="8">
        <f>IF(H12&lt;&gt;"Ready","",IFERROR(IF(G12="","",I12*(G12/100)),""))</f>
        <v/>
      </c>
      <c r="M12" s="8">
        <f>IF(H12&lt;&gt;"Ready","",IFERROR(IF(I12=0,"No",IF(B12=0,"Yes",IF(OR(K12&lt;=$B$2,K12-$B$2&lt;=MIN(8.881784197001252E-16*MAX(ABS(K12),ABS($B$2)),1E-9)),"No","Yes"))),""))</f>
        <v/>
      </c>
      <c r="N12" s="8">
        <f>IF(H12&lt;&gt;"Ready","",IFERROR(IF(I12=0,"No inventory",IF(B12=0,"No COGS",IF(M12="Yes","Slow mover","Within threshold"))),""))</f>
        <v/>
      </c>
      <c r="O12" s="8">
        <f>IF(H12&lt;&gt;"Ready","",IFERROR(IF(I12=0,"Turnover and DIO undefined: average inventory is zero. Check snapshot coverage and valuation.",IF(B12=0,"Turnover is zero; DIO has no finite value because COGS is zero. Stock with no COGS is flagged for review.","")),""))</f>
        <v/>
      </c>
    </row>
    <row r="13">
      <c r="A13" s="6" t="inlineStr">
        <is>
          <t>FICTIONAL-008</t>
        </is>
      </c>
      <c r="B13" s="7" t="n">
        <v>64000</v>
      </c>
      <c r="C13" s="7" t="n"/>
      <c r="D13" s="7" t="n"/>
      <c r="E13" s="7" t="n">
        <v>16000</v>
      </c>
      <c r="F13" s="7" t="n">
        <v>90</v>
      </c>
      <c r="G13" s="7" t="n">
        <v>25</v>
      </c>
      <c r="H13" s="8">
        <f>IF(COUNTA(A13:G13)=0,"",IF(TRIM(A13&amp;"")="","Item required",IFERROR(IF(OR(COUNT($B$2)&lt;&gt;1,$B$2&lt;0),"Enter nonnegative DIO threshold in B2",IF(NOT(AND(COUNT(B13,F13)=2,B13&gt;=0,F13&gt;0,COUNT(G13)=COUNTA(G13),N(G13)&gt;=0)),"Enter nonnegative values and positive period days",IF(NOT(OR(AND(COUNT(E13)=1,E13&gt;=0,COUNTA(C13:D13)=0),AND(E13="",COUNT(C13:D13)=2,MIN(C13:D13)&gt;=0))),"Enter average OR both opening and closing",IF(IF(IF(COUNT(E13)=1,E13,IF(C13/2+D13/2=0,(C13+D13)/2,C13/2+D13/2))=0,N(C13)+N(D13)+N(E13)=0,IF(B13=0,TRUE,B13/(IF(COUNT(E13)=1,E13,IF(C13/2+D13/2=0,(C13+D13)/2,C13/2+D13/2)))&gt;0)),"Ready","Calculated value below numeric range; rescale")))),"Check inputs / numeric range")))</f>
        <v/>
      </c>
      <c r="I13" s="8">
        <f>IF(H13&lt;&gt;"Ready","",IFERROR(IF(COUNT(E13)=1,E13,IF(C13/2+D13/2=0,(C13+D13)/2,C13/2+D13/2)),""))</f>
        <v/>
      </c>
      <c r="J13" s="8">
        <f>IF(H13&lt;&gt;"Ready","",IFERROR(IF(I13=0,"",B13/I13),""))</f>
        <v/>
      </c>
      <c r="K13" s="8">
        <f>IF(H13&lt;&gt;"Ready","",IFERROR(IF(OR(I13=0,B13=0),"",F13/J13),""))</f>
        <v/>
      </c>
      <c r="L13" s="8">
        <f>IF(H13&lt;&gt;"Ready","",IFERROR(IF(G13="","",I13*(G13/100)),""))</f>
        <v/>
      </c>
      <c r="M13" s="8">
        <f>IF(H13&lt;&gt;"Ready","",IFERROR(IF(I13=0,"No",IF(B13=0,"Yes",IF(OR(K13&lt;=$B$2,K13-$B$2&lt;=MIN(8.881784197001252E-16*MAX(ABS(K13),ABS($B$2)),1E-9)),"No","Yes"))),""))</f>
        <v/>
      </c>
      <c r="N13" s="8">
        <f>IF(H13&lt;&gt;"Ready","",IFERROR(IF(I13=0,"No inventory",IF(B13=0,"No COGS",IF(M13="Yes","Slow mover","Within threshold"))),""))</f>
        <v/>
      </c>
      <c r="O13" s="8">
        <f>IF(H13&lt;&gt;"Ready","",IFERROR(IF(I13=0,"Turnover and DIO undefined: average inventory is zero. Check snapshot coverage and valuation.",IF(B13=0,"Turnover is zero; DIO has no finite value because COGS is zero. Stock with no COGS is flagged for review.","")),""))</f>
        <v/>
      </c>
    </row>
    <row r="14">
      <c r="A14" s="6" t="inlineStr">
        <is>
          <t>FICTIONAL-009</t>
        </is>
      </c>
      <c r="B14" s="7" t="n">
        <v>72000</v>
      </c>
      <c r="C14" s="7" t="n"/>
      <c r="D14" s="7" t="n"/>
      <c r="E14" s="7" t="n">
        <v>18000</v>
      </c>
      <c r="F14" s="7" t="n">
        <v>365</v>
      </c>
      <c r="G14" s="7" t="n">
        <v>25</v>
      </c>
      <c r="H14" s="8">
        <f>IF(COUNTA(A14:G14)=0,"",IF(TRIM(A14&amp;"")="","Item required",IFERROR(IF(OR(COUNT($B$2)&lt;&gt;1,$B$2&lt;0),"Enter nonnegative DIO threshold in B2",IF(NOT(AND(COUNT(B14,F14)=2,B14&gt;=0,F14&gt;0,COUNT(G14)=COUNTA(G14),N(G14)&gt;=0)),"Enter nonnegative values and positive period days",IF(NOT(OR(AND(COUNT(E14)=1,E14&gt;=0,COUNTA(C14:D14)=0),AND(E14="",COUNT(C14:D14)=2,MIN(C14:D14)&gt;=0))),"Enter average OR both opening and closing",IF(IF(IF(COUNT(E14)=1,E14,IF(C14/2+D14/2=0,(C14+D14)/2,C14/2+D14/2))=0,N(C14)+N(D14)+N(E14)=0,IF(B14=0,TRUE,B14/(IF(COUNT(E14)=1,E14,IF(C14/2+D14/2=0,(C14+D14)/2,C14/2+D14/2)))&gt;0)),"Ready","Calculated value below numeric range; rescale")))),"Check inputs / numeric range")))</f>
        <v/>
      </c>
      <c r="I14" s="8">
        <f>IF(H14&lt;&gt;"Ready","",IFERROR(IF(COUNT(E14)=1,E14,IF(C14/2+D14/2=0,(C14+D14)/2,C14/2+D14/2)),""))</f>
        <v/>
      </c>
      <c r="J14" s="8">
        <f>IF(H14&lt;&gt;"Ready","",IFERROR(IF(I14=0,"",B14/I14),""))</f>
        <v/>
      </c>
      <c r="K14" s="8">
        <f>IF(H14&lt;&gt;"Ready","",IFERROR(IF(OR(I14=0,B14=0),"",F14/J14),""))</f>
        <v/>
      </c>
      <c r="L14" s="8">
        <f>IF(H14&lt;&gt;"Ready","",IFERROR(IF(G14="","",I14*(G14/100)),""))</f>
        <v/>
      </c>
      <c r="M14" s="8">
        <f>IF(H14&lt;&gt;"Ready","",IFERROR(IF(I14=0,"No",IF(B14=0,"Yes",IF(OR(K14&lt;=$B$2,K14-$B$2&lt;=MIN(8.881784197001252E-16*MAX(ABS(K14),ABS($B$2)),1E-9)),"No","Yes"))),""))</f>
        <v/>
      </c>
      <c r="N14" s="8">
        <f>IF(H14&lt;&gt;"Ready","",IFERROR(IF(I14=0,"No inventory",IF(B14=0,"No COGS",IF(M14="Yes","Slow mover","Within threshold"))),""))</f>
        <v/>
      </c>
      <c r="O14" s="8">
        <f>IF(H14&lt;&gt;"Ready","",IFERROR(IF(I14=0,"Turnover and DIO undefined: average inventory is zero. Check snapshot coverage and valuation.",IF(B14=0,"Turnover is zero; DIO has no finite value because COGS is zero. Stock with no COGS is flagged for review.","")),""))</f>
        <v/>
      </c>
    </row>
    <row r="15">
      <c r="A15" s="6" t="inlineStr">
        <is>
          <t>FICTIONAL-010</t>
        </is>
      </c>
      <c r="B15" s="7" t="n">
        <v>80000</v>
      </c>
      <c r="C15" s="7" t="n"/>
      <c r="D15" s="7" t="n"/>
      <c r="E15" s="7" t="n">
        <v>20000</v>
      </c>
      <c r="F15" s="7" t="n">
        <v>90</v>
      </c>
      <c r="G15" s="7" t="n">
        <v>25</v>
      </c>
      <c r="H15" s="8">
        <f>IF(COUNTA(A15:G15)=0,"",IF(TRIM(A15&amp;"")="","Item required",IFERROR(IF(OR(COUNT($B$2)&lt;&gt;1,$B$2&lt;0),"Enter nonnegative DIO threshold in B2",IF(NOT(AND(COUNT(B15,F15)=2,B15&gt;=0,F15&gt;0,COUNT(G15)=COUNTA(G15),N(G15)&gt;=0)),"Enter nonnegative values and positive period days",IF(NOT(OR(AND(COUNT(E15)=1,E15&gt;=0,COUNTA(C15:D15)=0),AND(E15="",COUNT(C15:D15)=2,MIN(C15:D15)&gt;=0))),"Enter average OR both opening and closing",IF(IF(IF(COUNT(E15)=1,E15,IF(C15/2+D15/2=0,(C15+D15)/2,C15/2+D15/2))=0,N(C15)+N(D15)+N(E15)=0,IF(B15=0,TRUE,B15/(IF(COUNT(E15)=1,E15,IF(C15/2+D15/2=0,(C15+D15)/2,C15/2+D15/2)))&gt;0)),"Ready","Calculated value below numeric range; rescale")))),"Check inputs / numeric range")))</f>
        <v/>
      </c>
      <c r="I15" s="8">
        <f>IF(H15&lt;&gt;"Ready","",IFERROR(IF(COUNT(E15)=1,E15,IF(C15/2+D15/2=0,(C15+D15)/2,C15/2+D15/2)),""))</f>
        <v/>
      </c>
      <c r="J15" s="8">
        <f>IF(H15&lt;&gt;"Ready","",IFERROR(IF(I15=0,"",B15/I15),""))</f>
        <v/>
      </c>
      <c r="K15" s="8">
        <f>IF(H15&lt;&gt;"Ready","",IFERROR(IF(OR(I15=0,B15=0),"",F15/J15),""))</f>
        <v/>
      </c>
      <c r="L15" s="8">
        <f>IF(H15&lt;&gt;"Ready","",IFERROR(IF(G15="","",I15*(G15/100)),""))</f>
        <v/>
      </c>
      <c r="M15" s="8">
        <f>IF(H15&lt;&gt;"Ready","",IFERROR(IF(I15=0,"No",IF(B15=0,"Yes",IF(OR(K15&lt;=$B$2,K15-$B$2&lt;=MIN(8.881784197001252E-16*MAX(ABS(K15),ABS($B$2)),1E-9)),"No","Yes"))),""))</f>
        <v/>
      </c>
      <c r="N15" s="8">
        <f>IF(H15&lt;&gt;"Ready","",IFERROR(IF(I15=0,"No inventory",IF(B15=0,"No COGS",IF(M15="Yes","Slow mover","Within threshold"))),""))</f>
        <v/>
      </c>
      <c r="O15" s="8">
        <f>IF(H15&lt;&gt;"Ready","",IFERROR(IF(I15=0,"Turnover and DIO undefined: average inventory is zero. Check snapshot coverage and valuation.",IF(B15=0,"Turnover is zero; DIO has no finite value because COGS is zero. Stock with no COGS is flagged for review.","")),""))</f>
        <v/>
      </c>
    </row>
    <row r="16">
      <c r="A16" s="6" t="n"/>
      <c r="B16" s="7" t="n"/>
      <c r="C16" s="7" t="n"/>
      <c r="D16" s="7" t="n"/>
      <c r="E16" s="7" t="n"/>
      <c r="F16" s="7" t="n"/>
      <c r="G16" s="7" t="n"/>
      <c r="H16" s="8">
        <f>IF(COUNTA(A16:G16)=0,"",IF(TRIM(A16&amp;"")="","Item required",IFERROR(IF(OR(COUNT($B$2)&lt;&gt;1,$B$2&lt;0),"Enter nonnegative DIO threshold in B2",IF(NOT(AND(COUNT(B16,F16)=2,B16&gt;=0,F16&gt;0,COUNT(G16)=COUNTA(G16),N(G16)&gt;=0)),"Enter nonnegative values and positive period days",IF(NOT(OR(AND(COUNT(E16)=1,E16&gt;=0,COUNTA(C16:D16)=0),AND(E16="",COUNT(C16:D16)=2,MIN(C16:D16)&gt;=0))),"Enter average OR both opening and closing",IF(IF(IF(COUNT(E16)=1,E16,IF(C16/2+D16/2=0,(C16+D16)/2,C16/2+D16/2))=0,N(C16)+N(D16)+N(E16)=0,IF(B16=0,TRUE,B16/(IF(COUNT(E16)=1,E16,IF(C16/2+D16/2=0,(C16+D16)/2,C16/2+D16/2)))&gt;0)),"Ready","Calculated value below numeric range; rescale")))),"Check inputs / numeric range")))</f>
        <v/>
      </c>
      <c r="I16" s="8">
        <f>IF(H16&lt;&gt;"Ready","",IFERROR(IF(COUNT(E16)=1,E16,IF(C16/2+D16/2=0,(C16+D16)/2,C16/2+D16/2)),""))</f>
        <v/>
      </c>
      <c r="J16" s="8">
        <f>IF(H16&lt;&gt;"Ready","",IFERROR(IF(I16=0,"",B16/I16),""))</f>
        <v/>
      </c>
      <c r="K16" s="8">
        <f>IF(H16&lt;&gt;"Ready","",IFERROR(IF(OR(I16=0,B16=0),"",F16/J16),""))</f>
        <v/>
      </c>
      <c r="L16" s="8">
        <f>IF(H16&lt;&gt;"Ready","",IFERROR(IF(G16="","",I16*(G16/100)),""))</f>
        <v/>
      </c>
      <c r="M16" s="8">
        <f>IF(H16&lt;&gt;"Ready","",IFERROR(IF(I16=0,"No",IF(B16=0,"Yes",IF(OR(K16&lt;=$B$2,K16-$B$2&lt;=MIN(8.881784197001252E-16*MAX(ABS(K16),ABS($B$2)),1E-9)),"No","Yes"))),""))</f>
        <v/>
      </c>
      <c r="N16" s="8">
        <f>IF(H16&lt;&gt;"Ready","",IFERROR(IF(I16=0,"No inventory",IF(B16=0,"No COGS",IF(M16="Yes","Slow mover","Within threshold"))),""))</f>
        <v/>
      </c>
      <c r="O16" s="8">
        <f>IF(H16&lt;&gt;"Ready","",IFERROR(IF(I16=0,"Turnover and DIO undefined: average inventory is zero. Check snapshot coverage and valuation.",IF(B16=0,"Turnover is zero; DIO has no finite value because COGS is zero. Stock with no COGS is flagged for review.","")),""))</f>
        <v/>
      </c>
    </row>
    <row r="17">
      <c r="A17" s="6" t="n"/>
      <c r="B17" s="7" t="n"/>
      <c r="C17" s="7" t="n"/>
      <c r="D17" s="7" t="n"/>
      <c r="E17" s="7" t="n"/>
      <c r="F17" s="7" t="n"/>
      <c r="G17" s="7" t="n"/>
      <c r="H17" s="8">
        <f>IF(COUNTA(A17:G17)=0,"",IF(TRIM(A17&amp;"")="","Item required",IFERROR(IF(OR(COUNT($B$2)&lt;&gt;1,$B$2&lt;0),"Enter nonnegative DIO threshold in B2",IF(NOT(AND(COUNT(B17,F17)=2,B17&gt;=0,F17&gt;0,COUNT(G17)=COUNTA(G17),N(G17)&gt;=0)),"Enter nonnegative values and positive period days",IF(NOT(OR(AND(COUNT(E17)=1,E17&gt;=0,COUNTA(C17:D17)=0),AND(E17="",COUNT(C17:D17)=2,MIN(C17:D17)&gt;=0))),"Enter average OR both opening and closing",IF(IF(IF(COUNT(E17)=1,E17,IF(C17/2+D17/2=0,(C17+D17)/2,C17/2+D17/2))=0,N(C17)+N(D17)+N(E17)=0,IF(B17=0,TRUE,B17/(IF(COUNT(E17)=1,E17,IF(C17/2+D17/2=0,(C17+D17)/2,C17/2+D17/2)))&gt;0)),"Ready","Calculated value below numeric range; rescale")))),"Check inputs / numeric range")))</f>
        <v/>
      </c>
      <c r="I17" s="8">
        <f>IF(H17&lt;&gt;"Ready","",IFERROR(IF(COUNT(E17)=1,E17,IF(C17/2+D17/2=0,(C17+D17)/2,C17/2+D17/2)),""))</f>
        <v/>
      </c>
      <c r="J17" s="8">
        <f>IF(H17&lt;&gt;"Ready","",IFERROR(IF(I17=0,"",B17/I17),""))</f>
        <v/>
      </c>
      <c r="K17" s="8">
        <f>IF(H17&lt;&gt;"Ready","",IFERROR(IF(OR(I17=0,B17=0),"",F17/J17),""))</f>
        <v/>
      </c>
      <c r="L17" s="8">
        <f>IF(H17&lt;&gt;"Ready","",IFERROR(IF(G17="","",I17*(G17/100)),""))</f>
        <v/>
      </c>
      <c r="M17" s="8">
        <f>IF(H17&lt;&gt;"Ready","",IFERROR(IF(I17=0,"No",IF(B17=0,"Yes",IF(OR(K17&lt;=$B$2,K17-$B$2&lt;=MIN(8.881784197001252E-16*MAX(ABS(K17),ABS($B$2)),1E-9)),"No","Yes"))),""))</f>
        <v/>
      </c>
      <c r="N17" s="8">
        <f>IF(H17&lt;&gt;"Ready","",IFERROR(IF(I17=0,"No inventory",IF(B17=0,"No COGS",IF(M17="Yes","Slow mover","Within threshold"))),""))</f>
        <v/>
      </c>
      <c r="O17" s="8">
        <f>IF(H17&lt;&gt;"Ready","",IFERROR(IF(I17=0,"Turnover and DIO undefined: average inventory is zero. Check snapshot coverage and valuation.",IF(B17=0,"Turnover is zero; DIO has no finite value because COGS is zero. Stock with no COGS is flagged for review.","")),""))</f>
        <v/>
      </c>
    </row>
    <row r="18">
      <c r="A18" s="6" t="n"/>
      <c r="B18" s="7" t="n"/>
      <c r="C18" s="7" t="n"/>
      <c r="D18" s="7" t="n"/>
      <c r="E18" s="7" t="n"/>
      <c r="F18" s="7" t="n"/>
      <c r="G18" s="7" t="n"/>
      <c r="H18" s="8">
        <f>IF(COUNTA(A18:G18)=0,"",IF(TRIM(A18&amp;"")="","Item required",IFERROR(IF(OR(COUNT($B$2)&lt;&gt;1,$B$2&lt;0),"Enter nonnegative DIO threshold in B2",IF(NOT(AND(COUNT(B18,F18)=2,B18&gt;=0,F18&gt;0,COUNT(G18)=COUNTA(G18),N(G18)&gt;=0)),"Enter nonnegative values and positive period days",IF(NOT(OR(AND(COUNT(E18)=1,E18&gt;=0,COUNTA(C18:D18)=0),AND(E18="",COUNT(C18:D18)=2,MIN(C18:D18)&gt;=0))),"Enter average OR both opening and closing",IF(IF(IF(COUNT(E18)=1,E18,IF(C18/2+D18/2=0,(C18+D18)/2,C18/2+D18/2))=0,N(C18)+N(D18)+N(E18)=0,IF(B18=0,TRUE,B18/(IF(COUNT(E18)=1,E18,IF(C18/2+D18/2=0,(C18+D18)/2,C18/2+D18/2)))&gt;0)),"Ready","Calculated value below numeric range; rescale")))),"Check inputs / numeric range")))</f>
        <v/>
      </c>
      <c r="I18" s="8">
        <f>IF(H18&lt;&gt;"Ready","",IFERROR(IF(COUNT(E18)=1,E18,IF(C18/2+D18/2=0,(C18+D18)/2,C18/2+D18/2)),""))</f>
        <v/>
      </c>
      <c r="J18" s="8">
        <f>IF(H18&lt;&gt;"Ready","",IFERROR(IF(I18=0,"",B18/I18),""))</f>
        <v/>
      </c>
      <c r="K18" s="8">
        <f>IF(H18&lt;&gt;"Ready","",IFERROR(IF(OR(I18=0,B18=0),"",F18/J18),""))</f>
        <v/>
      </c>
      <c r="L18" s="8">
        <f>IF(H18&lt;&gt;"Ready","",IFERROR(IF(G18="","",I18*(G18/100)),""))</f>
        <v/>
      </c>
      <c r="M18" s="8">
        <f>IF(H18&lt;&gt;"Ready","",IFERROR(IF(I18=0,"No",IF(B18=0,"Yes",IF(OR(K18&lt;=$B$2,K18-$B$2&lt;=MIN(8.881784197001252E-16*MAX(ABS(K18),ABS($B$2)),1E-9)),"No","Yes"))),""))</f>
        <v/>
      </c>
      <c r="N18" s="8">
        <f>IF(H18&lt;&gt;"Ready","",IFERROR(IF(I18=0,"No inventory",IF(B18=0,"No COGS",IF(M18="Yes","Slow mover","Within threshold"))),""))</f>
        <v/>
      </c>
      <c r="O18" s="8">
        <f>IF(H18&lt;&gt;"Ready","",IFERROR(IF(I18=0,"Turnover and DIO undefined: average inventory is zero. Check snapshot coverage and valuation.",IF(B18=0,"Turnover is zero; DIO has no finite value because COGS is zero. Stock with no COGS is flagged for review.","")),""))</f>
        <v/>
      </c>
    </row>
    <row r="19">
      <c r="A19" s="6" t="n"/>
      <c r="B19" s="7" t="n"/>
      <c r="C19" s="7" t="n"/>
      <c r="D19" s="7" t="n"/>
      <c r="E19" s="7" t="n"/>
      <c r="F19" s="7" t="n"/>
      <c r="G19" s="7" t="n"/>
      <c r="H19" s="8">
        <f>IF(COUNTA(A19:G19)=0,"",IF(TRIM(A19&amp;"")="","Item required",IFERROR(IF(OR(COUNT($B$2)&lt;&gt;1,$B$2&lt;0),"Enter nonnegative DIO threshold in B2",IF(NOT(AND(COUNT(B19,F19)=2,B19&gt;=0,F19&gt;0,COUNT(G19)=COUNTA(G19),N(G19)&gt;=0)),"Enter nonnegative values and positive period days",IF(NOT(OR(AND(COUNT(E19)=1,E19&gt;=0,COUNTA(C19:D19)=0),AND(E19="",COUNT(C19:D19)=2,MIN(C19:D19)&gt;=0))),"Enter average OR both opening and closing",IF(IF(IF(COUNT(E19)=1,E19,IF(C19/2+D19/2=0,(C19+D19)/2,C19/2+D19/2))=0,N(C19)+N(D19)+N(E19)=0,IF(B19=0,TRUE,B19/(IF(COUNT(E19)=1,E19,IF(C19/2+D19/2=0,(C19+D19)/2,C19/2+D19/2)))&gt;0)),"Ready","Calculated value below numeric range; rescale")))),"Check inputs / numeric range")))</f>
        <v/>
      </c>
      <c r="I19" s="8">
        <f>IF(H19&lt;&gt;"Ready","",IFERROR(IF(COUNT(E19)=1,E19,IF(C19/2+D19/2=0,(C19+D19)/2,C19/2+D19/2)),""))</f>
        <v/>
      </c>
      <c r="J19" s="8">
        <f>IF(H19&lt;&gt;"Ready","",IFERROR(IF(I19=0,"",B19/I19),""))</f>
        <v/>
      </c>
      <c r="K19" s="8">
        <f>IF(H19&lt;&gt;"Ready","",IFERROR(IF(OR(I19=0,B19=0),"",F19/J19),""))</f>
        <v/>
      </c>
      <c r="L19" s="8">
        <f>IF(H19&lt;&gt;"Ready","",IFERROR(IF(G19="","",I19*(G19/100)),""))</f>
        <v/>
      </c>
      <c r="M19" s="8">
        <f>IF(H19&lt;&gt;"Ready","",IFERROR(IF(I19=0,"No",IF(B19=0,"Yes",IF(OR(K19&lt;=$B$2,K19-$B$2&lt;=MIN(8.881784197001252E-16*MAX(ABS(K19),ABS($B$2)),1E-9)),"No","Yes"))),""))</f>
        <v/>
      </c>
      <c r="N19" s="8">
        <f>IF(H19&lt;&gt;"Ready","",IFERROR(IF(I19=0,"No inventory",IF(B19=0,"No COGS",IF(M19="Yes","Slow mover","Within threshold"))),""))</f>
        <v/>
      </c>
      <c r="O19" s="8">
        <f>IF(H19&lt;&gt;"Ready","",IFERROR(IF(I19=0,"Turnover and DIO undefined: average inventory is zero. Check snapshot coverage and valuation.",IF(B19=0,"Turnover is zero; DIO has no finite value because COGS is zero. Stock with no COGS is flagged for review.","")),""))</f>
        <v/>
      </c>
    </row>
    <row r="20">
      <c r="A20" s="6" t="n"/>
      <c r="B20" s="7" t="n"/>
      <c r="C20" s="7" t="n"/>
      <c r="D20" s="7" t="n"/>
      <c r="E20" s="7" t="n"/>
      <c r="F20" s="7" t="n"/>
      <c r="G20" s="7" t="n"/>
      <c r="H20" s="8">
        <f>IF(COUNTA(A20:G20)=0,"",IF(TRIM(A20&amp;"")="","Item required",IFERROR(IF(OR(COUNT($B$2)&lt;&gt;1,$B$2&lt;0),"Enter nonnegative DIO threshold in B2",IF(NOT(AND(COUNT(B20,F20)=2,B20&gt;=0,F20&gt;0,COUNT(G20)=COUNTA(G20),N(G20)&gt;=0)),"Enter nonnegative values and positive period days",IF(NOT(OR(AND(COUNT(E20)=1,E20&gt;=0,COUNTA(C20:D20)=0),AND(E20="",COUNT(C20:D20)=2,MIN(C20:D20)&gt;=0))),"Enter average OR both opening and closing",IF(IF(IF(COUNT(E20)=1,E20,IF(C20/2+D20/2=0,(C20+D20)/2,C20/2+D20/2))=0,N(C20)+N(D20)+N(E20)=0,IF(B20=0,TRUE,B20/(IF(COUNT(E20)=1,E20,IF(C20/2+D20/2=0,(C20+D20)/2,C20/2+D20/2)))&gt;0)),"Ready","Calculated value below numeric range; rescale")))),"Check inputs / numeric range")))</f>
        <v/>
      </c>
      <c r="I20" s="8">
        <f>IF(H20&lt;&gt;"Ready","",IFERROR(IF(COUNT(E20)=1,E20,IF(C20/2+D20/2=0,(C20+D20)/2,C20/2+D20/2)),""))</f>
        <v/>
      </c>
      <c r="J20" s="8">
        <f>IF(H20&lt;&gt;"Ready","",IFERROR(IF(I20=0,"",B20/I20),""))</f>
        <v/>
      </c>
      <c r="K20" s="8">
        <f>IF(H20&lt;&gt;"Ready","",IFERROR(IF(OR(I20=0,B20=0),"",F20/J20),""))</f>
        <v/>
      </c>
      <c r="L20" s="8">
        <f>IF(H20&lt;&gt;"Ready","",IFERROR(IF(G20="","",I20*(G20/100)),""))</f>
        <v/>
      </c>
      <c r="M20" s="8">
        <f>IF(H20&lt;&gt;"Ready","",IFERROR(IF(I20=0,"No",IF(B20=0,"Yes",IF(OR(K20&lt;=$B$2,K20-$B$2&lt;=MIN(8.881784197001252E-16*MAX(ABS(K20),ABS($B$2)),1E-9)),"No","Yes"))),""))</f>
        <v/>
      </c>
      <c r="N20" s="8">
        <f>IF(H20&lt;&gt;"Ready","",IFERROR(IF(I20=0,"No inventory",IF(B20=0,"No COGS",IF(M20="Yes","Slow mover","Within threshold"))),""))</f>
        <v/>
      </c>
      <c r="O20" s="8">
        <f>IF(H20&lt;&gt;"Ready","",IFERROR(IF(I20=0,"Turnover and DIO undefined: average inventory is zero. Check snapshot coverage and valuation.",IF(B20=0,"Turnover is zero; DIO has no finite value because COGS is zero. Stock with no COGS is flagged for review.","")),""))</f>
        <v/>
      </c>
    </row>
    <row r="21">
      <c r="A21" s="6" t="n"/>
      <c r="B21" s="7" t="n"/>
      <c r="C21" s="7" t="n"/>
      <c r="D21" s="7" t="n"/>
      <c r="E21" s="7" t="n"/>
      <c r="F21" s="7" t="n"/>
      <c r="G21" s="7" t="n"/>
      <c r="H21" s="8">
        <f>IF(COUNTA(A21:G21)=0,"",IF(TRIM(A21&amp;"")="","Item required",IFERROR(IF(OR(COUNT($B$2)&lt;&gt;1,$B$2&lt;0),"Enter nonnegative DIO threshold in B2",IF(NOT(AND(COUNT(B21,F21)=2,B21&gt;=0,F21&gt;0,COUNT(G21)=COUNTA(G21),N(G21)&gt;=0)),"Enter nonnegative values and positive period days",IF(NOT(OR(AND(COUNT(E21)=1,E21&gt;=0,COUNTA(C21:D21)=0),AND(E21="",COUNT(C21:D21)=2,MIN(C21:D21)&gt;=0))),"Enter average OR both opening and closing",IF(IF(IF(COUNT(E21)=1,E21,IF(C21/2+D21/2=0,(C21+D21)/2,C21/2+D21/2))=0,N(C21)+N(D21)+N(E21)=0,IF(B21=0,TRUE,B21/(IF(COUNT(E21)=1,E21,IF(C21/2+D21/2=0,(C21+D21)/2,C21/2+D21/2)))&gt;0)),"Ready","Calculated value below numeric range; rescale")))),"Check inputs / numeric range")))</f>
        <v/>
      </c>
      <c r="I21" s="8">
        <f>IF(H21&lt;&gt;"Ready","",IFERROR(IF(COUNT(E21)=1,E21,IF(C21/2+D21/2=0,(C21+D21)/2,C21/2+D21/2)),""))</f>
        <v/>
      </c>
      <c r="J21" s="8">
        <f>IF(H21&lt;&gt;"Ready","",IFERROR(IF(I21=0,"",B21/I21),""))</f>
        <v/>
      </c>
      <c r="K21" s="8">
        <f>IF(H21&lt;&gt;"Ready","",IFERROR(IF(OR(I21=0,B21=0),"",F21/J21),""))</f>
        <v/>
      </c>
      <c r="L21" s="8">
        <f>IF(H21&lt;&gt;"Ready","",IFERROR(IF(G21="","",I21*(G21/100)),""))</f>
        <v/>
      </c>
      <c r="M21" s="8">
        <f>IF(H21&lt;&gt;"Ready","",IFERROR(IF(I21=0,"No",IF(B21=0,"Yes",IF(OR(K21&lt;=$B$2,K21-$B$2&lt;=MIN(8.881784197001252E-16*MAX(ABS(K21),ABS($B$2)),1E-9)),"No","Yes"))),""))</f>
        <v/>
      </c>
      <c r="N21" s="8">
        <f>IF(H21&lt;&gt;"Ready","",IFERROR(IF(I21=0,"No inventory",IF(B21=0,"No COGS",IF(M21="Yes","Slow mover","Within threshold"))),""))</f>
        <v/>
      </c>
      <c r="O21" s="8">
        <f>IF(H21&lt;&gt;"Ready","",IFERROR(IF(I21=0,"Turnover and DIO undefined: average inventory is zero. Check snapshot coverage and valuation.",IF(B21=0,"Turnover is zero; DIO has no finite value because COGS is zero. Stock with no COGS is flagged for review.","")),""))</f>
        <v/>
      </c>
    </row>
    <row r="22">
      <c r="A22" s="6" t="n"/>
      <c r="B22" s="7" t="n"/>
      <c r="C22" s="7" t="n"/>
      <c r="D22" s="7" t="n"/>
      <c r="E22" s="7" t="n"/>
      <c r="F22" s="7" t="n"/>
      <c r="G22" s="7" t="n"/>
      <c r="H22" s="8">
        <f>IF(COUNTA(A22:G22)=0,"",IF(TRIM(A22&amp;"")="","Item required",IFERROR(IF(OR(COUNT($B$2)&lt;&gt;1,$B$2&lt;0),"Enter nonnegative DIO threshold in B2",IF(NOT(AND(COUNT(B22,F22)=2,B22&gt;=0,F22&gt;0,COUNT(G22)=COUNTA(G22),N(G22)&gt;=0)),"Enter nonnegative values and positive period days",IF(NOT(OR(AND(COUNT(E22)=1,E22&gt;=0,COUNTA(C22:D22)=0),AND(E22="",COUNT(C22:D22)=2,MIN(C22:D22)&gt;=0))),"Enter average OR both opening and closing",IF(IF(IF(COUNT(E22)=1,E22,IF(C22/2+D22/2=0,(C22+D22)/2,C22/2+D22/2))=0,N(C22)+N(D22)+N(E22)=0,IF(B22=0,TRUE,B22/(IF(COUNT(E22)=1,E22,IF(C22/2+D22/2=0,(C22+D22)/2,C22/2+D22/2)))&gt;0)),"Ready","Calculated value below numeric range; rescale")))),"Check inputs / numeric range")))</f>
        <v/>
      </c>
      <c r="I22" s="8">
        <f>IF(H22&lt;&gt;"Ready","",IFERROR(IF(COUNT(E22)=1,E22,IF(C22/2+D22/2=0,(C22+D22)/2,C22/2+D22/2)),""))</f>
        <v/>
      </c>
      <c r="J22" s="8">
        <f>IF(H22&lt;&gt;"Ready","",IFERROR(IF(I22=0,"",B22/I22),""))</f>
        <v/>
      </c>
      <c r="K22" s="8">
        <f>IF(H22&lt;&gt;"Ready","",IFERROR(IF(OR(I22=0,B22=0),"",F22/J22),""))</f>
        <v/>
      </c>
      <c r="L22" s="8">
        <f>IF(H22&lt;&gt;"Ready","",IFERROR(IF(G22="","",I22*(G22/100)),""))</f>
        <v/>
      </c>
      <c r="M22" s="8">
        <f>IF(H22&lt;&gt;"Ready","",IFERROR(IF(I22=0,"No",IF(B22=0,"Yes",IF(OR(K22&lt;=$B$2,K22-$B$2&lt;=MIN(8.881784197001252E-16*MAX(ABS(K22),ABS($B$2)),1E-9)),"No","Yes"))),""))</f>
        <v/>
      </c>
      <c r="N22" s="8">
        <f>IF(H22&lt;&gt;"Ready","",IFERROR(IF(I22=0,"No inventory",IF(B22=0,"No COGS",IF(M22="Yes","Slow mover","Within threshold"))),""))</f>
        <v/>
      </c>
      <c r="O22" s="8">
        <f>IF(H22&lt;&gt;"Ready","",IFERROR(IF(I22=0,"Turnover and DIO undefined: average inventory is zero. Check snapshot coverage and valuation.",IF(B22=0,"Turnover is zero; DIO has no finite value because COGS is zero. Stock with no COGS is flagged for review.","")),""))</f>
        <v/>
      </c>
    </row>
    <row r="23">
      <c r="A23" s="6" t="n"/>
      <c r="B23" s="7" t="n"/>
      <c r="C23" s="7" t="n"/>
      <c r="D23" s="7" t="n"/>
      <c r="E23" s="7" t="n"/>
      <c r="F23" s="7" t="n"/>
      <c r="G23" s="7" t="n"/>
      <c r="H23" s="8">
        <f>IF(COUNTA(A23:G23)=0,"",IF(TRIM(A23&amp;"")="","Item required",IFERROR(IF(OR(COUNT($B$2)&lt;&gt;1,$B$2&lt;0),"Enter nonnegative DIO threshold in B2",IF(NOT(AND(COUNT(B23,F23)=2,B23&gt;=0,F23&gt;0,COUNT(G23)=COUNTA(G23),N(G23)&gt;=0)),"Enter nonnegative values and positive period days",IF(NOT(OR(AND(COUNT(E23)=1,E23&gt;=0,COUNTA(C23:D23)=0),AND(E23="",COUNT(C23:D23)=2,MIN(C23:D23)&gt;=0))),"Enter average OR both opening and closing",IF(IF(IF(COUNT(E23)=1,E23,IF(C23/2+D23/2=0,(C23+D23)/2,C23/2+D23/2))=0,N(C23)+N(D23)+N(E23)=0,IF(B23=0,TRUE,B23/(IF(COUNT(E23)=1,E23,IF(C23/2+D23/2=0,(C23+D23)/2,C23/2+D23/2)))&gt;0)),"Ready","Calculated value below numeric range; rescale")))),"Check inputs / numeric range")))</f>
        <v/>
      </c>
      <c r="I23" s="8">
        <f>IF(H23&lt;&gt;"Ready","",IFERROR(IF(COUNT(E23)=1,E23,IF(C23/2+D23/2=0,(C23+D23)/2,C23/2+D23/2)),""))</f>
        <v/>
      </c>
      <c r="J23" s="8">
        <f>IF(H23&lt;&gt;"Ready","",IFERROR(IF(I23=0,"",B23/I23),""))</f>
        <v/>
      </c>
      <c r="K23" s="8">
        <f>IF(H23&lt;&gt;"Ready","",IFERROR(IF(OR(I23=0,B23=0),"",F23/J23),""))</f>
        <v/>
      </c>
      <c r="L23" s="8">
        <f>IF(H23&lt;&gt;"Ready","",IFERROR(IF(G23="","",I23*(G23/100)),""))</f>
        <v/>
      </c>
      <c r="M23" s="8">
        <f>IF(H23&lt;&gt;"Ready","",IFERROR(IF(I23=0,"No",IF(B23=0,"Yes",IF(OR(K23&lt;=$B$2,K23-$B$2&lt;=MIN(8.881784197001252E-16*MAX(ABS(K23),ABS($B$2)),1E-9)),"No","Yes"))),""))</f>
        <v/>
      </c>
      <c r="N23" s="8">
        <f>IF(H23&lt;&gt;"Ready","",IFERROR(IF(I23=0,"No inventory",IF(B23=0,"No COGS",IF(M23="Yes","Slow mover","Within threshold"))),""))</f>
        <v/>
      </c>
      <c r="O23" s="8">
        <f>IF(H23&lt;&gt;"Ready","",IFERROR(IF(I23=0,"Turnover and DIO undefined: average inventory is zero. Check snapshot coverage and valuation.",IF(B23=0,"Turnover is zero; DIO has no finite value because COGS is zero. Stock with no COGS is flagged for review.","")),""))</f>
        <v/>
      </c>
    </row>
    <row r="24">
      <c r="A24" s="6" t="n"/>
      <c r="B24" s="7" t="n"/>
      <c r="C24" s="7" t="n"/>
      <c r="D24" s="7" t="n"/>
      <c r="E24" s="7" t="n"/>
      <c r="F24" s="7" t="n"/>
      <c r="G24" s="7" t="n"/>
      <c r="H24" s="8">
        <f>IF(COUNTA(A24:G24)=0,"",IF(TRIM(A24&amp;"")="","Item required",IFERROR(IF(OR(COUNT($B$2)&lt;&gt;1,$B$2&lt;0),"Enter nonnegative DIO threshold in B2",IF(NOT(AND(COUNT(B24,F24)=2,B24&gt;=0,F24&gt;0,COUNT(G24)=COUNTA(G24),N(G24)&gt;=0)),"Enter nonnegative values and positive period days",IF(NOT(OR(AND(COUNT(E24)=1,E24&gt;=0,COUNTA(C24:D24)=0),AND(E24="",COUNT(C24:D24)=2,MIN(C24:D24)&gt;=0))),"Enter average OR both opening and closing",IF(IF(IF(COUNT(E24)=1,E24,IF(C24/2+D24/2=0,(C24+D24)/2,C24/2+D24/2))=0,N(C24)+N(D24)+N(E24)=0,IF(B24=0,TRUE,B24/(IF(COUNT(E24)=1,E24,IF(C24/2+D24/2=0,(C24+D24)/2,C24/2+D24/2)))&gt;0)),"Ready","Calculated value below numeric range; rescale")))),"Check inputs / numeric range")))</f>
        <v/>
      </c>
      <c r="I24" s="8">
        <f>IF(H24&lt;&gt;"Ready","",IFERROR(IF(COUNT(E24)=1,E24,IF(C24/2+D24/2=0,(C24+D24)/2,C24/2+D24/2)),""))</f>
        <v/>
      </c>
      <c r="J24" s="8">
        <f>IF(H24&lt;&gt;"Ready","",IFERROR(IF(I24=0,"",B24/I24),""))</f>
        <v/>
      </c>
      <c r="K24" s="8">
        <f>IF(H24&lt;&gt;"Ready","",IFERROR(IF(OR(I24=0,B24=0),"",F24/J24),""))</f>
        <v/>
      </c>
      <c r="L24" s="8">
        <f>IF(H24&lt;&gt;"Ready","",IFERROR(IF(G24="","",I24*(G24/100)),""))</f>
        <v/>
      </c>
      <c r="M24" s="8">
        <f>IF(H24&lt;&gt;"Ready","",IFERROR(IF(I24=0,"No",IF(B24=0,"Yes",IF(OR(K24&lt;=$B$2,K24-$B$2&lt;=MIN(8.881784197001252E-16*MAX(ABS(K24),ABS($B$2)),1E-9)),"No","Yes"))),""))</f>
        <v/>
      </c>
      <c r="N24" s="8">
        <f>IF(H24&lt;&gt;"Ready","",IFERROR(IF(I24=0,"No inventory",IF(B24=0,"No COGS",IF(M24="Yes","Slow mover","Within threshold"))),""))</f>
        <v/>
      </c>
      <c r="O24" s="8">
        <f>IF(H24&lt;&gt;"Ready","",IFERROR(IF(I24=0,"Turnover and DIO undefined: average inventory is zero. Check snapshot coverage and valuation.",IF(B24=0,"Turnover is zero; DIO has no finite value because COGS is zero. Stock with no COGS is flagged for review.","")),""))</f>
        <v/>
      </c>
    </row>
    <row r="25">
      <c r="A25" s="6" t="n"/>
      <c r="B25" s="7" t="n"/>
      <c r="C25" s="7" t="n"/>
      <c r="D25" s="7" t="n"/>
      <c r="E25" s="7" t="n"/>
      <c r="F25" s="7" t="n"/>
      <c r="G25" s="7" t="n"/>
      <c r="H25" s="8">
        <f>IF(COUNTA(A25:G25)=0,"",IF(TRIM(A25&amp;"")="","Item required",IFERROR(IF(OR(COUNT($B$2)&lt;&gt;1,$B$2&lt;0),"Enter nonnegative DIO threshold in B2",IF(NOT(AND(COUNT(B25,F25)=2,B25&gt;=0,F25&gt;0,COUNT(G25)=COUNTA(G25),N(G25)&gt;=0)),"Enter nonnegative values and positive period days",IF(NOT(OR(AND(COUNT(E25)=1,E25&gt;=0,COUNTA(C25:D25)=0),AND(E25="",COUNT(C25:D25)=2,MIN(C25:D25)&gt;=0))),"Enter average OR both opening and closing",IF(IF(IF(COUNT(E25)=1,E25,IF(C25/2+D25/2=0,(C25+D25)/2,C25/2+D25/2))=0,N(C25)+N(D25)+N(E25)=0,IF(B25=0,TRUE,B25/(IF(COUNT(E25)=1,E25,IF(C25/2+D25/2=0,(C25+D25)/2,C25/2+D25/2)))&gt;0)),"Ready","Calculated value below numeric range; rescale")))),"Check inputs / numeric range")))</f>
        <v/>
      </c>
      <c r="I25" s="8">
        <f>IF(H25&lt;&gt;"Ready","",IFERROR(IF(COUNT(E25)=1,E25,IF(C25/2+D25/2=0,(C25+D25)/2,C25/2+D25/2)),""))</f>
        <v/>
      </c>
      <c r="J25" s="8">
        <f>IF(H25&lt;&gt;"Ready","",IFERROR(IF(I25=0,"",B25/I25),""))</f>
        <v/>
      </c>
      <c r="K25" s="8">
        <f>IF(H25&lt;&gt;"Ready","",IFERROR(IF(OR(I25=0,B25=0),"",F25/J25),""))</f>
        <v/>
      </c>
      <c r="L25" s="8">
        <f>IF(H25&lt;&gt;"Ready","",IFERROR(IF(G25="","",I25*(G25/100)),""))</f>
        <v/>
      </c>
      <c r="M25" s="8">
        <f>IF(H25&lt;&gt;"Ready","",IFERROR(IF(I25=0,"No",IF(B25=0,"Yes",IF(OR(K25&lt;=$B$2,K25-$B$2&lt;=MIN(8.881784197001252E-16*MAX(ABS(K25),ABS($B$2)),1E-9)),"No","Yes"))),""))</f>
        <v/>
      </c>
      <c r="N25" s="8">
        <f>IF(H25&lt;&gt;"Ready","",IFERROR(IF(I25=0,"No inventory",IF(B25=0,"No COGS",IF(M25="Yes","Slow mover","Within threshold"))),""))</f>
        <v/>
      </c>
      <c r="O25" s="8">
        <f>IF(H25&lt;&gt;"Ready","",IFERROR(IF(I25=0,"Turnover and DIO undefined: average inventory is zero. Check snapshot coverage and valuation.",IF(B25=0,"Turnover is zero; DIO has no finite value because COGS is zero. Stock with no COGS is flagged for review.","")),""))</f>
        <v/>
      </c>
    </row>
    <row r="26">
      <c r="A26" s="6" t="n"/>
      <c r="B26" s="7" t="n"/>
      <c r="C26" s="7" t="n"/>
      <c r="D26" s="7" t="n"/>
      <c r="E26" s="7" t="n"/>
      <c r="F26" s="7" t="n"/>
      <c r="G26" s="7" t="n"/>
      <c r="H26" s="8">
        <f>IF(COUNTA(A26:G26)=0,"",IF(TRIM(A26&amp;"")="","Item required",IFERROR(IF(OR(COUNT($B$2)&lt;&gt;1,$B$2&lt;0),"Enter nonnegative DIO threshold in B2",IF(NOT(AND(COUNT(B26,F26)=2,B26&gt;=0,F26&gt;0,COUNT(G26)=COUNTA(G26),N(G26)&gt;=0)),"Enter nonnegative values and positive period days",IF(NOT(OR(AND(COUNT(E26)=1,E26&gt;=0,COUNTA(C26:D26)=0),AND(E26="",COUNT(C26:D26)=2,MIN(C26:D26)&gt;=0))),"Enter average OR both opening and closing",IF(IF(IF(COUNT(E26)=1,E26,IF(C26/2+D26/2=0,(C26+D26)/2,C26/2+D26/2))=0,N(C26)+N(D26)+N(E26)=0,IF(B26=0,TRUE,B26/(IF(COUNT(E26)=1,E26,IF(C26/2+D26/2=0,(C26+D26)/2,C26/2+D26/2)))&gt;0)),"Ready","Calculated value below numeric range; rescale")))),"Check inputs / numeric range")))</f>
        <v/>
      </c>
      <c r="I26" s="8">
        <f>IF(H26&lt;&gt;"Ready","",IFERROR(IF(COUNT(E26)=1,E26,IF(C26/2+D26/2=0,(C26+D26)/2,C26/2+D26/2)),""))</f>
        <v/>
      </c>
      <c r="J26" s="8">
        <f>IF(H26&lt;&gt;"Ready","",IFERROR(IF(I26=0,"",B26/I26),""))</f>
        <v/>
      </c>
      <c r="K26" s="8">
        <f>IF(H26&lt;&gt;"Ready","",IFERROR(IF(OR(I26=0,B26=0),"",F26/J26),""))</f>
        <v/>
      </c>
      <c r="L26" s="8">
        <f>IF(H26&lt;&gt;"Ready","",IFERROR(IF(G26="","",I26*(G26/100)),""))</f>
        <v/>
      </c>
      <c r="M26" s="8">
        <f>IF(H26&lt;&gt;"Ready","",IFERROR(IF(I26=0,"No",IF(B26=0,"Yes",IF(OR(K26&lt;=$B$2,K26-$B$2&lt;=MIN(8.881784197001252E-16*MAX(ABS(K26),ABS($B$2)),1E-9)),"No","Yes"))),""))</f>
        <v/>
      </c>
      <c r="N26" s="8">
        <f>IF(H26&lt;&gt;"Ready","",IFERROR(IF(I26=0,"No inventory",IF(B26=0,"No COGS",IF(M26="Yes","Slow mover","Within threshold"))),""))</f>
        <v/>
      </c>
      <c r="O26" s="8">
        <f>IF(H26&lt;&gt;"Ready","",IFERROR(IF(I26=0,"Turnover and DIO undefined: average inventory is zero. Check snapshot coverage and valuation.",IF(B26=0,"Turnover is zero; DIO has no finite value because COGS is zero. Stock with no COGS is flagged for review.","")),""))</f>
        <v/>
      </c>
    </row>
    <row r="27">
      <c r="A27" s="6" t="n"/>
      <c r="B27" s="7" t="n"/>
      <c r="C27" s="7" t="n"/>
      <c r="D27" s="7" t="n"/>
      <c r="E27" s="7" t="n"/>
      <c r="F27" s="7" t="n"/>
      <c r="G27" s="7" t="n"/>
      <c r="H27" s="8">
        <f>IF(COUNTA(A27:G27)=0,"",IF(TRIM(A27&amp;"")="","Item required",IFERROR(IF(OR(COUNT($B$2)&lt;&gt;1,$B$2&lt;0),"Enter nonnegative DIO threshold in B2",IF(NOT(AND(COUNT(B27,F27)=2,B27&gt;=0,F27&gt;0,COUNT(G27)=COUNTA(G27),N(G27)&gt;=0)),"Enter nonnegative values and positive period days",IF(NOT(OR(AND(COUNT(E27)=1,E27&gt;=0,COUNTA(C27:D27)=0),AND(E27="",COUNT(C27:D27)=2,MIN(C27:D27)&gt;=0))),"Enter average OR both opening and closing",IF(IF(IF(COUNT(E27)=1,E27,IF(C27/2+D27/2=0,(C27+D27)/2,C27/2+D27/2))=0,N(C27)+N(D27)+N(E27)=0,IF(B27=0,TRUE,B27/(IF(COUNT(E27)=1,E27,IF(C27/2+D27/2=0,(C27+D27)/2,C27/2+D27/2)))&gt;0)),"Ready","Calculated value below numeric range; rescale")))),"Check inputs / numeric range")))</f>
        <v/>
      </c>
      <c r="I27" s="8">
        <f>IF(H27&lt;&gt;"Ready","",IFERROR(IF(COUNT(E27)=1,E27,IF(C27/2+D27/2=0,(C27+D27)/2,C27/2+D27/2)),""))</f>
        <v/>
      </c>
      <c r="J27" s="8">
        <f>IF(H27&lt;&gt;"Ready","",IFERROR(IF(I27=0,"",B27/I27),""))</f>
        <v/>
      </c>
      <c r="K27" s="8">
        <f>IF(H27&lt;&gt;"Ready","",IFERROR(IF(OR(I27=0,B27=0),"",F27/J27),""))</f>
        <v/>
      </c>
      <c r="L27" s="8">
        <f>IF(H27&lt;&gt;"Ready","",IFERROR(IF(G27="","",I27*(G27/100)),""))</f>
        <v/>
      </c>
      <c r="M27" s="8">
        <f>IF(H27&lt;&gt;"Ready","",IFERROR(IF(I27=0,"No",IF(B27=0,"Yes",IF(OR(K27&lt;=$B$2,K27-$B$2&lt;=MIN(8.881784197001252E-16*MAX(ABS(K27),ABS($B$2)),1E-9)),"No","Yes"))),""))</f>
        <v/>
      </c>
      <c r="N27" s="8">
        <f>IF(H27&lt;&gt;"Ready","",IFERROR(IF(I27=0,"No inventory",IF(B27=0,"No COGS",IF(M27="Yes","Slow mover","Within threshold"))),""))</f>
        <v/>
      </c>
      <c r="O27" s="8">
        <f>IF(H27&lt;&gt;"Ready","",IFERROR(IF(I27=0,"Turnover and DIO undefined: average inventory is zero. Check snapshot coverage and valuation.",IF(B27=0,"Turnover is zero; DIO has no finite value because COGS is zero. Stock with no COGS is flagged for review.","")),""))</f>
        <v/>
      </c>
    </row>
    <row r="28">
      <c r="A28" s="6" t="n"/>
      <c r="B28" s="7" t="n"/>
      <c r="C28" s="7" t="n"/>
      <c r="D28" s="7" t="n"/>
      <c r="E28" s="7" t="n"/>
      <c r="F28" s="7" t="n"/>
      <c r="G28" s="7" t="n"/>
      <c r="H28" s="8">
        <f>IF(COUNTA(A28:G28)=0,"",IF(TRIM(A28&amp;"")="","Item required",IFERROR(IF(OR(COUNT($B$2)&lt;&gt;1,$B$2&lt;0),"Enter nonnegative DIO threshold in B2",IF(NOT(AND(COUNT(B28,F28)=2,B28&gt;=0,F28&gt;0,COUNT(G28)=COUNTA(G28),N(G28)&gt;=0)),"Enter nonnegative values and positive period days",IF(NOT(OR(AND(COUNT(E28)=1,E28&gt;=0,COUNTA(C28:D28)=0),AND(E28="",COUNT(C28:D28)=2,MIN(C28:D28)&gt;=0))),"Enter average OR both opening and closing",IF(IF(IF(COUNT(E28)=1,E28,IF(C28/2+D28/2=0,(C28+D28)/2,C28/2+D28/2))=0,N(C28)+N(D28)+N(E28)=0,IF(B28=0,TRUE,B28/(IF(COUNT(E28)=1,E28,IF(C28/2+D28/2=0,(C28+D28)/2,C28/2+D28/2)))&gt;0)),"Ready","Calculated value below numeric range; rescale")))),"Check inputs / numeric range")))</f>
        <v/>
      </c>
      <c r="I28" s="8">
        <f>IF(H28&lt;&gt;"Ready","",IFERROR(IF(COUNT(E28)=1,E28,IF(C28/2+D28/2=0,(C28+D28)/2,C28/2+D28/2)),""))</f>
        <v/>
      </c>
      <c r="J28" s="8">
        <f>IF(H28&lt;&gt;"Ready","",IFERROR(IF(I28=0,"",B28/I28),""))</f>
        <v/>
      </c>
      <c r="K28" s="8">
        <f>IF(H28&lt;&gt;"Ready","",IFERROR(IF(OR(I28=0,B28=0),"",F28/J28),""))</f>
        <v/>
      </c>
      <c r="L28" s="8">
        <f>IF(H28&lt;&gt;"Ready","",IFERROR(IF(G28="","",I28*(G28/100)),""))</f>
        <v/>
      </c>
      <c r="M28" s="8">
        <f>IF(H28&lt;&gt;"Ready","",IFERROR(IF(I28=0,"No",IF(B28=0,"Yes",IF(OR(K28&lt;=$B$2,K28-$B$2&lt;=MIN(8.881784197001252E-16*MAX(ABS(K28),ABS($B$2)),1E-9)),"No","Yes"))),""))</f>
        <v/>
      </c>
      <c r="N28" s="8">
        <f>IF(H28&lt;&gt;"Ready","",IFERROR(IF(I28=0,"No inventory",IF(B28=0,"No COGS",IF(M28="Yes","Slow mover","Within threshold"))),""))</f>
        <v/>
      </c>
      <c r="O28" s="8">
        <f>IF(H28&lt;&gt;"Ready","",IFERROR(IF(I28=0,"Turnover and DIO undefined: average inventory is zero. Check snapshot coverage and valuation.",IF(B28=0,"Turnover is zero; DIO has no finite value because COGS is zero. Stock with no COGS is flagged for review.","")),""))</f>
        <v/>
      </c>
    </row>
    <row r="29">
      <c r="A29" s="6" t="n"/>
      <c r="B29" s="7" t="n"/>
      <c r="C29" s="7" t="n"/>
      <c r="D29" s="7" t="n"/>
      <c r="E29" s="7" t="n"/>
      <c r="F29" s="7" t="n"/>
      <c r="G29" s="7" t="n"/>
      <c r="H29" s="8">
        <f>IF(COUNTA(A29:G29)=0,"",IF(TRIM(A29&amp;"")="","Item required",IFERROR(IF(OR(COUNT($B$2)&lt;&gt;1,$B$2&lt;0),"Enter nonnegative DIO threshold in B2",IF(NOT(AND(COUNT(B29,F29)=2,B29&gt;=0,F29&gt;0,COUNT(G29)=COUNTA(G29),N(G29)&gt;=0)),"Enter nonnegative values and positive period days",IF(NOT(OR(AND(COUNT(E29)=1,E29&gt;=0,COUNTA(C29:D29)=0),AND(E29="",COUNT(C29:D29)=2,MIN(C29:D29)&gt;=0))),"Enter average OR both opening and closing",IF(IF(IF(COUNT(E29)=1,E29,IF(C29/2+D29/2=0,(C29+D29)/2,C29/2+D29/2))=0,N(C29)+N(D29)+N(E29)=0,IF(B29=0,TRUE,B29/(IF(COUNT(E29)=1,E29,IF(C29/2+D29/2=0,(C29+D29)/2,C29/2+D29/2)))&gt;0)),"Ready","Calculated value below numeric range; rescale")))),"Check inputs / numeric range")))</f>
        <v/>
      </c>
      <c r="I29" s="8">
        <f>IF(H29&lt;&gt;"Ready","",IFERROR(IF(COUNT(E29)=1,E29,IF(C29/2+D29/2=0,(C29+D29)/2,C29/2+D29/2)),""))</f>
        <v/>
      </c>
      <c r="J29" s="8">
        <f>IF(H29&lt;&gt;"Ready","",IFERROR(IF(I29=0,"",B29/I29),""))</f>
        <v/>
      </c>
      <c r="K29" s="8">
        <f>IF(H29&lt;&gt;"Ready","",IFERROR(IF(OR(I29=0,B29=0),"",F29/J29),""))</f>
        <v/>
      </c>
      <c r="L29" s="8">
        <f>IF(H29&lt;&gt;"Ready","",IFERROR(IF(G29="","",I29*(G29/100)),""))</f>
        <v/>
      </c>
      <c r="M29" s="8">
        <f>IF(H29&lt;&gt;"Ready","",IFERROR(IF(I29=0,"No",IF(B29=0,"Yes",IF(OR(K29&lt;=$B$2,K29-$B$2&lt;=MIN(8.881784197001252E-16*MAX(ABS(K29),ABS($B$2)),1E-9)),"No","Yes"))),""))</f>
        <v/>
      </c>
      <c r="N29" s="8">
        <f>IF(H29&lt;&gt;"Ready","",IFERROR(IF(I29=0,"No inventory",IF(B29=0,"No COGS",IF(M29="Yes","Slow mover","Within threshold"))),""))</f>
        <v/>
      </c>
      <c r="O29" s="8">
        <f>IF(H29&lt;&gt;"Ready","",IFERROR(IF(I29=0,"Turnover and DIO undefined: average inventory is zero. Check snapshot coverage and valuation.",IF(B29=0,"Turnover is zero; DIO has no finite value because COGS is zero. Stock with no COGS is flagged for review.","")),""))</f>
        <v/>
      </c>
    </row>
    <row r="30">
      <c r="A30" s="6" t="n"/>
      <c r="B30" s="7" t="n"/>
      <c r="C30" s="7" t="n"/>
      <c r="D30" s="7" t="n"/>
      <c r="E30" s="7" t="n"/>
      <c r="F30" s="7" t="n"/>
      <c r="G30" s="7" t="n"/>
      <c r="H30" s="8">
        <f>IF(COUNTA(A30:G30)=0,"",IF(TRIM(A30&amp;"")="","Item required",IFERROR(IF(OR(COUNT($B$2)&lt;&gt;1,$B$2&lt;0),"Enter nonnegative DIO threshold in B2",IF(NOT(AND(COUNT(B30,F30)=2,B30&gt;=0,F30&gt;0,COUNT(G30)=COUNTA(G30),N(G30)&gt;=0)),"Enter nonnegative values and positive period days",IF(NOT(OR(AND(COUNT(E30)=1,E30&gt;=0,COUNTA(C30:D30)=0),AND(E30="",COUNT(C30:D30)=2,MIN(C30:D30)&gt;=0))),"Enter average OR both opening and closing",IF(IF(IF(COUNT(E30)=1,E30,IF(C30/2+D30/2=0,(C30+D30)/2,C30/2+D30/2))=0,N(C30)+N(D30)+N(E30)=0,IF(B30=0,TRUE,B30/(IF(COUNT(E30)=1,E30,IF(C30/2+D30/2=0,(C30+D30)/2,C30/2+D30/2)))&gt;0)),"Ready","Calculated value below numeric range; rescale")))),"Check inputs / numeric range")))</f>
        <v/>
      </c>
      <c r="I30" s="8">
        <f>IF(H30&lt;&gt;"Ready","",IFERROR(IF(COUNT(E30)=1,E30,IF(C30/2+D30/2=0,(C30+D30)/2,C30/2+D30/2)),""))</f>
        <v/>
      </c>
      <c r="J30" s="8">
        <f>IF(H30&lt;&gt;"Ready","",IFERROR(IF(I30=0,"",B30/I30),""))</f>
        <v/>
      </c>
      <c r="K30" s="8">
        <f>IF(H30&lt;&gt;"Ready","",IFERROR(IF(OR(I30=0,B30=0),"",F30/J30),""))</f>
        <v/>
      </c>
      <c r="L30" s="8">
        <f>IF(H30&lt;&gt;"Ready","",IFERROR(IF(G30="","",I30*(G30/100)),""))</f>
        <v/>
      </c>
      <c r="M30" s="8">
        <f>IF(H30&lt;&gt;"Ready","",IFERROR(IF(I30=0,"No",IF(B30=0,"Yes",IF(OR(K30&lt;=$B$2,K30-$B$2&lt;=MIN(8.881784197001252E-16*MAX(ABS(K30),ABS($B$2)),1E-9)),"No","Yes"))),""))</f>
        <v/>
      </c>
      <c r="N30" s="8">
        <f>IF(H30&lt;&gt;"Ready","",IFERROR(IF(I30=0,"No inventory",IF(B30=0,"No COGS",IF(M30="Yes","Slow mover","Within threshold"))),""))</f>
        <v/>
      </c>
      <c r="O30" s="8">
        <f>IF(H30&lt;&gt;"Ready","",IFERROR(IF(I30=0,"Turnover and DIO undefined: average inventory is zero. Check snapshot coverage and valuation.",IF(B30=0,"Turnover is zero; DIO has no finite value because COGS is zero. Stock with no COGS is flagged for review.","")),""))</f>
        <v/>
      </c>
    </row>
    <row r="31">
      <c r="A31" s="6" t="n"/>
      <c r="B31" s="7" t="n"/>
      <c r="C31" s="7" t="n"/>
      <c r="D31" s="7" t="n"/>
      <c r="E31" s="7" t="n"/>
      <c r="F31" s="7" t="n"/>
      <c r="G31" s="7" t="n"/>
      <c r="H31" s="8">
        <f>IF(COUNTA(A31:G31)=0,"",IF(TRIM(A31&amp;"")="","Item required",IFERROR(IF(OR(COUNT($B$2)&lt;&gt;1,$B$2&lt;0),"Enter nonnegative DIO threshold in B2",IF(NOT(AND(COUNT(B31,F31)=2,B31&gt;=0,F31&gt;0,COUNT(G31)=COUNTA(G31),N(G31)&gt;=0)),"Enter nonnegative values and positive period days",IF(NOT(OR(AND(COUNT(E31)=1,E31&gt;=0,COUNTA(C31:D31)=0),AND(E31="",COUNT(C31:D31)=2,MIN(C31:D31)&gt;=0))),"Enter average OR both opening and closing",IF(IF(IF(COUNT(E31)=1,E31,IF(C31/2+D31/2=0,(C31+D31)/2,C31/2+D31/2))=0,N(C31)+N(D31)+N(E31)=0,IF(B31=0,TRUE,B31/(IF(COUNT(E31)=1,E31,IF(C31/2+D31/2=0,(C31+D31)/2,C31/2+D31/2)))&gt;0)),"Ready","Calculated value below numeric range; rescale")))),"Check inputs / numeric range")))</f>
        <v/>
      </c>
      <c r="I31" s="8">
        <f>IF(H31&lt;&gt;"Ready","",IFERROR(IF(COUNT(E31)=1,E31,IF(C31/2+D31/2=0,(C31+D31)/2,C31/2+D31/2)),""))</f>
        <v/>
      </c>
      <c r="J31" s="8">
        <f>IF(H31&lt;&gt;"Ready","",IFERROR(IF(I31=0,"",B31/I31),""))</f>
        <v/>
      </c>
      <c r="K31" s="8">
        <f>IF(H31&lt;&gt;"Ready","",IFERROR(IF(OR(I31=0,B31=0),"",F31/J31),""))</f>
        <v/>
      </c>
      <c r="L31" s="8">
        <f>IF(H31&lt;&gt;"Ready","",IFERROR(IF(G31="","",I31*(G31/100)),""))</f>
        <v/>
      </c>
      <c r="M31" s="8">
        <f>IF(H31&lt;&gt;"Ready","",IFERROR(IF(I31=0,"No",IF(B31=0,"Yes",IF(OR(K31&lt;=$B$2,K31-$B$2&lt;=MIN(8.881784197001252E-16*MAX(ABS(K31),ABS($B$2)),1E-9)),"No","Yes"))),""))</f>
        <v/>
      </c>
      <c r="N31" s="8">
        <f>IF(H31&lt;&gt;"Ready","",IFERROR(IF(I31=0,"No inventory",IF(B31=0,"No COGS",IF(M31="Yes","Slow mover","Within threshold"))),""))</f>
        <v/>
      </c>
      <c r="O31" s="8">
        <f>IF(H31&lt;&gt;"Ready","",IFERROR(IF(I31=0,"Turnover and DIO undefined: average inventory is zero. Check snapshot coverage and valuation.",IF(B31=0,"Turnover is zero; DIO has no finite value because COGS is zero. Stock with no COGS is flagged for review.","")),""))</f>
        <v/>
      </c>
    </row>
    <row r="32">
      <c r="A32" s="6" t="n"/>
      <c r="B32" s="7" t="n"/>
      <c r="C32" s="7" t="n"/>
      <c r="D32" s="7" t="n"/>
      <c r="E32" s="7" t="n"/>
      <c r="F32" s="7" t="n"/>
      <c r="G32" s="7" t="n"/>
      <c r="H32" s="8">
        <f>IF(COUNTA(A32:G32)=0,"",IF(TRIM(A32&amp;"")="","Item required",IFERROR(IF(OR(COUNT($B$2)&lt;&gt;1,$B$2&lt;0),"Enter nonnegative DIO threshold in B2",IF(NOT(AND(COUNT(B32,F32)=2,B32&gt;=0,F32&gt;0,COUNT(G32)=COUNTA(G32),N(G32)&gt;=0)),"Enter nonnegative values and positive period days",IF(NOT(OR(AND(COUNT(E32)=1,E32&gt;=0,COUNTA(C32:D32)=0),AND(E32="",COUNT(C32:D32)=2,MIN(C32:D32)&gt;=0))),"Enter average OR both opening and closing",IF(IF(IF(COUNT(E32)=1,E32,IF(C32/2+D32/2=0,(C32+D32)/2,C32/2+D32/2))=0,N(C32)+N(D32)+N(E32)=0,IF(B32=0,TRUE,B32/(IF(COUNT(E32)=1,E32,IF(C32/2+D32/2=0,(C32+D32)/2,C32/2+D32/2)))&gt;0)),"Ready","Calculated value below numeric range; rescale")))),"Check inputs / numeric range")))</f>
        <v/>
      </c>
      <c r="I32" s="8">
        <f>IF(H32&lt;&gt;"Ready","",IFERROR(IF(COUNT(E32)=1,E32,IF(C32/2+D32/2=0,(C32+D32)/2,C32/2+D32/2)),""))</f>
        <v/>
      </c>
      <c r="J32" s="8">
        <f>IF(H32&lt;&gt;"Ready","",IFERROR(IF(I32=0,"",B32/I32),""))</f>
        <v/>
      </c>
      <c r="K32" s="8">
        <f>IF(H32&lt;&gt;"Ready","",IFERROR(IF(OR(I32=0,B32=0),"",F32/J32),""))</f>
        <v/>
      </c>
      <c r="L32" s="8">
        <f>IF(H32&lt;&gt;"Ready","",IFERROR(IF(G32="","",I32*(G32/100)),""))</f>
        <v/>
      </c>
      <c r="M32" s="8">
        <f>IF(H32&lt;&gt;"Ready","",IFERROR(IF(I32=0,"No",IF(B32=0,"Yes",IF(OR(K32&lt;=$B$2,K32-$B$2&lt;=MIN(8.881784197001252E-16*MAX(ABS(K32),ABS($B$2)),1E-9)),"No","Yes"))),""))</f>
        <v/>
      </c>
      <c r="N32" s="8">
        <f>IF(H32&lt;&gt;"Ready","",IFERROR(IF(I32=0,"No inventory",IF(B32=0,"No COGS",IF(M32="Yes","Slow mover","Within threshold"))),""))</f>
        <v/>
      </c>
      <c r="O32" s="8">
        <f>IF(H32&lt;&gt;"Ready","",IFERROR(IF(I32=0,"Turnover and DIO undefined: average inventory is zero. Check snapshot coverage and valuation.",IF(B32=0,"Turnover is zero; DIO has no finite value because COGS is zero. Stock with no COGS is flagged for review.","")),""))</f>
        <v/>
      </c>
    </row>
    <row r="33">
      <c r="A33" s="6" t="n"/>
      <c r="B33" s="7" t="n"/>
      <c r="C33" s="7" t="n"/>
      <c r="D33" s="7" t="n"/>
      <c r="E33" s="7" t="n"/>
      <c r="F33" s="7" t="n"/>
      <c r="G33" s="7" t="n"/>
      <c r="H33" s="8">
        <f>IF(COUNTA(A33:G33)=0,"",IF(TRIM(A33&amp;"")="","Item required",IFERROR(IF(OR(COUNT($B$2)&lt;&gt;1,$B$2&lt;0),"Enter nonnegative DIO threshold in B2",IF(NOT(AND(COUNT(B33,F33)=2,B33&gt;=0,F33&gt;0,COUNT(G33)=COUNTA(G33),N(G33)&gt;=0)),"Enter nonnegative values and positive period days",IF(NOT(OR(AND(COUNT(E33)=1,E33&gt;=0,COUNTA(C33:D33)=0),AND(E33="",COUNT(C33:D33)=2,MIN(C33:D33)&gt;=0))),"Enter average OR both opening and closing",IF(IF(IF(COUNT(E33)=1,E33,IF(C33/2+D33/2=0,(C33+D33)/2,C33/2+D33/2))=0,N(C33)+N(D33)+N(E33)=0,IF(B33=0,TRUE,B33/(IF(COUNT(E33)=1,E33,IF(C33/2+D33/2=0,(C33+D33)/2,C33/2+D33/2)))&gt;0)),"Ready","Calculated value below numeric range; rescale")))),"Check inputs / numeric range")))</f>
        <v/>
      </c>
      <c r="I33" s="8">
        <f>IF(H33&lt;&gt;"Ready","",IFERROR(IF(COUNT(E33)=1,E33,IF(C33/2+D33/2=0,(C33+D33)/2,C33/2+D33/2)),""))</f>
        <v/>
      </c>
      <c r="J33" s="8">
        <f>IF(H33&lt;&gt;"Ready","",IFERROR(IF(I33=0,"",B33/I33),""))</f>
        <v/>
      </c>
      <c r="K33" s="8">
        <f>IF(H33&lt;&gt;"Ready","",IFERROR(IF(OR(I33=0,B33=0),"",F33/J33),""))</f>
        <v/>
      </c>
      <c r="L33" s="8">
        <f>IF(H33&lt;&gt;"Ready","",IFERROR(IF(G33="","",I33*(G33/100)),""))</f>
        <v/>
      </c>
      <c r="M33" s="8">
        <f>IF(H33&lt;&gt;"Ready","",IFERROR(IF(I33=0,"No",IF(B33=0,"Yes",IF(OR(K33&lt;=$B$2,K33-$B$2&lt;=MIN(8.881784197001252E-16*MAX(ABS(K33),ABS($B$2)),1E-9)),"No","Yes"))),""))</f>
        <v/>
      </c>
      <c r="N33" s="8">
        <f>IF(H33&lt;&gt;"Ready","",IFERROR(IF(I33=0,"No inventory",IF(B33=0,"No COGS",IF(M33="Yes","Slow mover","Within threshold"))),""))</f>
        <v/>
      </c>
      <c r="O33" s="8">
        <f>IF(H33&lt;&gt;"Ready","",IFERROR(IF(I33=0,"Turnover and DIO undefined: average inventory is zero. Check snapshot coverage and valuation.",IF(B33=0,"Turnover is zero; DIO has no finite value because COGS is zero. Stock with no COGS is flagged for review.","")),""))</f>
        <v/>
      </c>
    </row>
    <row r="34">
      <c r="A34" s="6" t="n"/>
      <c r="B34" s="7" t="n"/>
      <c r="C34" s="7" t="n"/>
      <c r="D34" s="7" t="n"/>
      <c r="E34" s="7" t="n"/>
      <c r="F34" s="7" t="n"/>
      <c r="G34" s="7" t="n"/>
      <c r="H34" s="8">
        <f>IF(COUNTA(A34:G34)=0,"",IF(TRIM(A34&amp;"")="","Item required",IFERROR(IF(OR(COUNT($B$2)&lt;&gt;1,$B$2&lt;0),"Enter nonnegative DIO threshold in B2",IF(NOT(AND(COUNT(B34,F34)=2,B34&gt;=0,F34&gt;0,COUNT(G34)=COUNTA(G34),N(G34)&gt;=0)),"Enter nonnegative values and positive period days",IF(NOT(OR(AND(COUNT(E34)=1,E34&gt;=0,COUNTA(C34:D34)=0),AND(E34="",COUNT(C34:D34)=2,MIN(C34:D34)&gt;=0))),"Enter average OR both opening and closing",IF(IF(IF(COUNT(E34)=1,E34,IF(C34/2+D34/2=0,(C34+D34)/2,C34/2+D34/2))=0,N(C34)+N(D34)+N(E34)=0,IF(B34=0,TRUE,B34/(IF(COUNT(E34)=1,E34,IF(C34/2+D34/2=0,(C34+D34)/2,C34/2+D34/2)))&gt;0)),"Ready","Calculated value below numeric range; rescale")))),"Check inputs / numeric range")))</f>
        <v/>
      </c>
      <c r="I34" s="8">
        <f>IF(H34&lt;&gt;"Ready","",IFERROR(IF(COUNT(E34)=1,E34,IF(C34/2+D34/2=0,(C34+D34)/2,C34/2+D34/2)),""))</f>
        <v/>
      </c>
      <c r="J34" s="8">
        <f>IF(H34&lt;&gt;"Ready","",IFERROR(IF(I34=0,"",B34/I34),""))</f>
        <v/>
      </c>
      <c r="K34" s="8">
        <f>IF(H34&lt;&gt;"Ready","",IFERROR(IF(OR(I34=0,B34=0),"",F34/J34),""))</f>
        <v/>
      </c>
      <c r="L34" s="8">
        <f>IF(H34&lt;&gt;"Ready","",IFERROR(IF(G34="","",I34*(G34/100)),""))</f>
        <v/>
      </c>
      <c r="M34" s="8">
        <f>IF(H34&lt;&gt;"Ready","",IFERROR(IF(I34=0,"No",IF(B34=0,"Yes",IF(OR(K34&lt;=$B$2,K34-$B$2&lt;=MIN(8.881784197001252E-16*MAX(ABS(K34),ABS($B$2)),1E-9)),"No","Yes"))),""))</f>
        <v/>
      </c>
      <c r="N34" s="8">
        <f>IF(H34&lt;&gt;"Ready","",IFERROR(IF(I34=0,"No inventory",IF(B34=0,"No COGS",IF(M34="Yes","Slow mover","Within threshold"))),""))</f>
        <v/>
      </c>
      <c r="O34" s="8">
        <f>IF(H34&lt;&gt;"Ready","",IFERROR(IF(I34=0,"Turnover and DIO undefined: average inventory is zero. Check snapshot coverage and valuation.",IF(B34=0,"Turnover is zero; DIO has no finite value because COGS is zero. Stock with no COGS is flagged for review.","")),""))</f>
        <v/>
      </c>
    </row>
    <row r="35">
      <c r="A35" s="6" t="n"/>
      <c r="B35" s="7" t="n"/>
      <c r="C35" s="7" t="n"/>
      <c r="D35" s="7" t="n"/>
      <c r="E35" s="7" t="n"/>
      <c r="F35" s="7" t="n"/>
      <c r="G35" s="7" t="n"/>
      <c r="H35" s="8">
        <f>IF(COUNTA(A35:G35)=0,"",IF(TRIM(A35&amp;"")="","Item required",IFERROR(IF(OR(COUNT($B$2)&lt;&gt;1,$B$2&lt;0),"Enter nonnegative DIO threshold in B2",IF(NOT(AND(COUNT(B35,F35)=2,B35&gt;=0,F35&gt;0,COUNT(G35)=COUNTA(G35),N(G35)&gt;=0)),"Enter nonnegative values and positive period days",IF(NOT(OR(AND(COUNT(E35)=1,E35&gt;=0,COUNTA(C35:D35)=0),AND(E35="",COUNT(C35:D35)=2,MIN(C35:D35)&gt;=0))),"Enter average OR both opening and closing",IF(IF(IF(COUNT(E35)=1,E35,IF(C35/2+D35/2=0,(C35+D35)/2,C35/2+D35/2))=0,N(C35)+N(D35)+N(E35)=0,IF(B35=0,TRUE,B35/(IF(COUNT(E35)=1,E35,IF(C35/2+D35/2=0,(C35+D35)/2,C35/2+D35/2)))&gt;0)),"Ready","Calculated value below numeric range; rescale")))),"Check inputs / numeric range")))</f>
        <v/>
      </c>
      <c r="I35" s="8">
        <f>IF(H35&lt;&gt;"Ready","",IFERROR(IF(COUNT(E35)=1,E35,IF(C35/2+D35/2=0,(C35+D35)/2,C35/2+D35/2)),""))</f>
        <v/>
      </c>
      <c r="J35" s="8">
        <f>IF(H35&lt;&gt;"Ready","",IFERROR(IF(I35=0,"",B35/I35),""))</f>
        <v/>
      </c>
      <c r="K35" s="8">
        <f>IF(H35&lt;&gt;"Ready","",IFERROR(IF(OR(I35=0,B35=0),"",F35/J35),""))</f>
        <v/>
      </c>
      <c r="L35" s="8">
        <f>IF(H35&lt;&gt;"Ready","",IFERROR(IF(G35="","",I35*(G35/100)),""))</f>
        <v/>
      </c>
      <c r="M35" s="8">
        <f>IF(H35&lt;&gt;"Ready","",IFERROR(IF(I35=0,"No",IF(B35=0,"Yes",IF(OR(K35&lt;=$B$2,K35-$B$2&lt;=MIN(8.881784197001252E-16*MAX(ABS(K35),ABS($B$2)),1E-9)),"No","Yes"))),""))</f>
        <v/>
      </c>
      <c r="N35" s="8">
        <f>IF(H35&lt;&gt;"Ready","",IFERROR(IF(I35=0,"No inventory",IF(B35=0,"No COGS",IF(M35="Yes","Slow mover","Within threshold"))),""))</f>
        <v/>
      </c>
      <c r="O35" s="8">
        <f>IF(H35&lt;&gt;"Ready","",IFERROR(IF(I35=0,"Turnover and DIO undefined: average inventory is zero. Check snapshot coverage and valuation.",IF(B35=0,"Turnover is zero; DIO has no finite value because COGS is zero. Stock with no COGS is flagged for review.","")),""))</f>
        <v/>
      </c>
    </row>
    <row r="36">
      <c r="A36" s="6" t="n"/>
      <c r="B36" s="7" t="n"/>
      <c r="C36" s="7" t="n"/>
      <c r="D36" s="7" t="n"/>
      <c r="E36" s="7" t="n"/>
      <c r="F36" s="7" t="n"/>
      <c r="G36" s="7" t="n"/>
      <c r="H36" s="8">
        <f>IF(COUNTA(A36:G36)=0,"",IF(TRIM(A36&amp;"")="","Item required",IFERROR(IF(OR(COUNT($B$2)&lt;&gt;1,$B$2&lt;0),"Enter nonnegative DIO threshold in B2",IF(NOT(AND(COUNT(B36,F36)=2,B36&gt;=0,F36&gt;0,COUNT(G36)=COUNTA(G36),N(G36)&gt;=0)),"Enter nonnegative values and positive period days",IF(NOT(OR(AND(COUNT(E36)=1,E36&gt;=0,COUNTA(C36:D36)=0),AND(E36="",COUNT(C36:D36)=2,MIN(C36:D36)&gt;=0))),"Enter average OR both opening and closing",IF(IF(IF(COUNT(E36)=1,E36,IF(C36/2+D36/2=0,(C36+D36)/2,C36/2+D36/2))=0,N(C36)+N(D36)+N(E36)=0,IF(B36=0,TRUE,B36/(IF(COUNT(E36)=1,E36,IF(C36/2+D36/2=0,(C36+D36)/2,C36/2+D36/2)))&gt;0)),"Ready","Calculated value below numeric range; rescale")))),"Check inputs / numeric range")))</f>
        <v/>
      </c>
      <c r="I36" s="8">
        <f>IF(H36&lt;&gt;"Ready","",IFERROR(IF(COUNT(E36)=1,E36,IF(C36/2+D36/2=0,(C36+D36)/2,C36/2+D36/2)),""))</f>
        <v/>
      </c>
      <c r="J36" s="8">
        <f>IF(H36&lt;&gt;"Ready","",IFERROR(IF(I36=0,"",B36/I36),""))</f>
        <v/>
      </c>
      <c r="K36" s="8">
        <f>IF(H36&lt;&gt;"Ready","",IFERROR(IF(OR(I36=0,B36=0),"",F36/J36),""))</f>
        <v/>
      </c>
      <c r="L36" s="8">
        <f>IF(H36&lt;&gt;"Ready","",IFERROR(IF(G36="","",I36*(G36/100)),""))</f>
        <v/>
      </c>
      <c r="M36" s="8">
        <f>IF(H36&lt;&gt;"Ready","",IFERROR(IF(I36=0,"No",IF(B36=0,"Yes",IF(OR(K36&lt;=$B$2,K36-$B$2&lt;=MIN(8.881784197001252E-16*MAX(ABS(K36),ABS($B$2)),1E-9)),"No","Yes"))),""))</f>
        <v/>
      </c>
      <c r="N36" s="8">
        <f>IF(H36&lt;&gt;"Ready","",IFERROR(IF(I36=0,"No inventory",IF(B36=0,"No COGS",IF(M36="Yes","Slow mover","Within threshold"))),""))</f>
        <v/>
      </c>
      <c r="O36" s="8">
        <f>IF(H36&lt;&gt;"Ready","",IFERROR(IF(I36=0,"Turnover and DIO undefined: average inventory is zero. Check snapshot coverage and valuation.",IF(B36=0,"Turnover is zero; DIO has no finite value because COGS is zero. Stock with no COGS is flagged for review.","")),""))</f>
        <v/>
      </c>
    </row>
    <row r="37">
      <c r="A37" s="6" t="n"/>
      <c r="B37" s="7" t="n"/>
      <c r="C37" s="7" t="n"/>
      <c r="D37" s="7" t="n"/>
      <c r="E37" s="7" t="n"/>
      <c r="F37" s="7" t="n"/>
      <c r="G37" s="7" t="n"/>
      <c r="H37" s="8">
        <f>IF(COUNTA(A37:G37)=0,"",IF(TRIM(A37&amp;"")="","Item required",IFERROR(IF(OR(COUNT($B$2)&lt;&gt;1,$B$2&lt;0),"Enter nonnegative DIO threshold in B2",IF(NOT(AND(COUNT(B37,F37)=2,B37&gt;=0,F37&gt;0,COUNT(G37)=COUNTA(G37),N(G37)&gt;=0)),"Enter nonnegative values and positive period days",IF(NOT(OR(AND(COUNT(E37)=1,E37&gt;=0,COUNTA(C37:D37)=0),AND(E37="",COUNT(C37:D37)=2,MIN(C37:D37)&gt;=0))),"Enter average OR both opening and closing",IF(IF(IF(COUNT(E37)=1,E37,IF(C37/2+D37/2=0,(C37+D37)/2,C37/2+D37/2))=0,N(C37)+N(D37)+N(E37)=0,IF(B37=0,TRUE,B37/(IF(COUNT(E37)=1,E37,IF(C37/2+D37/2=0,(C37+D37)/2,C37/2+D37/2)))&gt;0)),"Ready","Calculated value below numeric range; rescale")))),"Check inputs / numeric range")))</f>
        <v/>
      </c>
      <c r="I37" s="8">
        <f>IF(H37&lt;&gt;"Ready","",IFERROR(IF(COUNT(E37)=1,E37,IF(C37/2+D37/2=0,(C37+D37)/2,C37/2+D37/2)),""))</f>
        <v/>
      </c>
      <c r="J37" s="8">
        <f>IF(H37&lt;&gt;"Ready","",IFERROR(IF(I37=0,"",B37/I37),""))</f>
        <v/>
      </c>
      <c r="K37" s="8">
        <f>IF(H37&lt;&gt;"Ready","",IFERROR(IF(OR(I37=0,B37=0),"",F37/J37),""))</f>
        <v/>
      </c>
      <c r="L37" s="8">
        <f>IF(H37&lt;&gt;"Ready","",IFERROR(IF(G37="","",I37*(G37/100)),""))</f>
        <v/>
      </c>
      <c r="M37" s="8">
        <f>IF(H37&lt;&gt;"Ready","",IFERROR(IF(I37=0,"No",IF(B37=0,"Yes",IF(OR(K37&lt;=$B$2,K37-$B$2&lt;=MIN(8.881784197001252E-16*MAX(ABS(K37),ABS($B$2)),1E-9)),"No","Yes"))),""))</f>
        <v/>
      </c>
      <c r="N37" s="8">
        <f>IF(H37&lt;&gt;"Ready","",IFERROR(IF(I37=0,"No inventory",IF(B37=0,"No COGS",IF(M37="Yes","Slow mover","Within threshold"))),""))</f>
        <v/>
      </c>
      <c r="O37" s="8">
        <f>IF(H37&lt;&gt;"Ready","",IFERROR(IF(I37=0,"Turnover and DIO undefined: average inventory is zero. Check snapshot coverage and valuation.",IF(B37=0,"Turnover is zero; DIO has no finite value because COGS is zero. Stock with no COGS is flagged for review.","")),""))</f>
        <v/>
      </c>
    </row>
    <row r="38">
      <c r="A38" s="6" t="n"/>
      <c r="B38" s="7" t="n"/>
      <c r="C38" s="7" t="n"/>
      <c r="D38" s="7" t="n"/>
      <c r="E38" s="7" t="n"/>
      <c r="F38" s="7" t="n"/>
      <c r="G38" s="7" t="n"/>
      <c r="H38" s="8">
        <f>IF(COUNTA(A38:G38)=0,"",IF(TRIM(A38&amp;"")="","Item required",IFERROR(IF(OR(COUNT($B$2)&lt;&gt;1,$B$2&lt;0),"Enter nonnegative DIO threshold in B2",IF(NOT(AND(COUNT(B38,F38)=2,B38&gt;=0,F38&gt;0,COUNT(G38)=COUNTA(G38),N(G38)&gt;=0)),"Enter nonnegative values and positive period days",IF(NOT(OR(AND(COUNT(E38)=1,E38&gt;=0,COUNTA(C38:D38)=0),AND(E38="",COUNT(C38:D38)=2,MIN(C38:D38)&gt;=0))),"Enter average OR both opening and closing",IF(IF(IF(COUNT(E38)=1,E38,IF(C38/2+D38/2=0,(C38+D38)/2,C38/2+D38/2))=0,N(C38)+N(D38)+N(E38)=0,IF(B38=0,TRUE,B38/(IF(COUNT(E38)=1,E38,IF(C38/2+D38/2=0,(C38+D38)/2,C38/2+D38/2)))&gt;0)),"Ready","Calculated value below numeric range; rescale")))),"Check inputs / numeric range")))</f>
        <v/>
      </c>
      <c r="I38" s="8">
        <f>IF(H38&lt;&gt;"Ready","",IFERROR(IF(COUNT(E38)=1,E38,IF(C38/2+D38/2=0,(C38+D38)/2,C38/2+D38/2)),""))</f>
        <v/>
      </c>
      <c r="J38" s="8">
        <f>IF(H38&lt;&gt;"Ready","",IFERROR(IF(I38=0,"",B38/I38),""))</f>
        <v/>
      </c>
      <c r="K38" s="8">
        <f>IF(H38&lt;&gt;"Ready","",IFERROR(IF(OR(I38=0,B38=0),"",F38/J38),""))</f>
        <v/>
      </c>
      <c r="L38" s="8">
        <f>IF(H38&lt;&gt;"Ready","",IFERROR(IF(G38="","",I38*(G38/100)),""))</f>
        <v/>
      </c>
      <c r="M38" s="8">
        <f>IF(H38&lt;&gt;"Ready","",IFERROR(IF(I38=0,"No",IF(B38=0,"Yes",IF(OR(K38&lt;=$B$2,K38-$B$2&lt;=MIN(8.881784197001252E-16*MAX(ABS(K38),ABS($B$2)),1E-9)),"No","Yes"))),""))</f>
        <v/>
      </c>
      <c r="N38" s="8">
        <f>IF(H38&lt;&gt;"Ready","",IFERROR(IF(I38=0,"No inventory",IF(B38=0,"No COGS",IF(M38="Yes","Slow mover","Within threshold"))),""))</f>
        <v/>
      </c>
      <c r="O38" s="8">
        <f>IF(H38&lt;&gt;"Ready","",IFERROR(IF(I38=0,"Turnover and DIO undefined: average inventory is zero. Check snapshot coverage and valuation.",IF(B38=0,"Turnover is zero; DIO has no finite value because COGS is zero. Stock with no COGS is flagged for review.","")),""))</f>
        <v/>
      </c>
    </row>
    <row r="39">
      <c r="A39" s="6" t="n"/>
      <c r="B39" s="7" t="n"/>
      <c r="C39" s="7" t="n"/>
      <c r="D39" s="7" t="n"/>
      <c r="E39" s="7" t="n"/>
      <c r="F39" s="7" t="n"/>
      <c r="G39" s="7" t="n"/>
      <c r="H39" s="8">
        <f>IF(COUNTA(A39:G39)=0,"",IF(TRIM(A39&amp;"")="","Item required",IFERROR(IF(OR(COUNT($B$2)&lt;&gt;1,$B$2&lt;0),"Enter nonnegative DIO threshold in B2",IF(NOT(AND(COUNT(B39,F39)=2,B39&gt;=0,F39&gt;0,COUNT(G39)=COUNTA(G39),N(G39)&gt;=0)),"Enter nonnegative values and positive period days",IF(NOT(OR(AND(COUNT(E39)=1,E39&gt;=0,COUNTA(C39:D39)=0),AND(E39="",COUNT(C39:D39)=2,MIN(C39:D39)&gt;=0))),"Enter average OR both opening and closing",IF(IF(IF(COUNT(E39)=1,E39,IF(C39/2+D39/2=0,(C39+D39)/2,C39/2+D39/2))=0,N(C39)+N(D39)+N(E39)=0,IF(B39=0,TRUE,B39/(IF(COUNT(E39)=1,E39,IF(C39/2+D39/2=0,(C39+D39)/2,C39/2+D39/2)))&gt;0)),"Ready","Calculated value below numeric range; rescale")))),"Check inputs / numeric range")))</f>
        <v/>
      </c>
      <c r="I39" s="8">
        <f>IF(H39&lt;&gt;"Ready","",IFERROR(IF(COUNT(E39)=1,E39,IF(C39/2+D39/2=0,(C39+D39)/2,C39/2+D39/2)),""))</f>
        <v/>
      </c>
      <c r="J39" s="8">
        <f>IF(H39&lt;&gt;"Ready","",IFERROR(IF(I39=0,"",B39/I39),""))</f>
        <v/>
      </c>
      <c r="K39" s="8">
        <f>IF(H39&lt;&gt;"Ready","",IFERROR(IF(OR(I39=0,B39=0),"",F39/J39),""))</f>
        <v/>
      </c>
      <c r="L39" s="8">
        <f>IF(H39&lt;&gt;"Ready","",IFERROR(IF(G39="","",I39*(G39/100)),""))</f>
        <v/>
      </c>
      <c r="M39" s="8">
        <f>IF(H39&lt;&gt;"Ready","",IFERROR(IF(I39=0,"No",IF(B39=0,"Yes",IF(OR(K39&lt;=$B$2,K39-$B$2&lt;=MIN(8.881784197001252E-16*MAX(ABS(K39),ABS($B$2)),1E-9)),"No","Yes"))),""))</f>
        <v/>
      </c>
      <c r="N39" s="8">
        <f>IF(H39&lt;&gt;"Ready","",IFERROR(IF(I39=0,"No inventory",IF(B39=0,"No COGS",IF(M39="Yes","Slow mover","Within threshold"))),""))</f>
        <v/>
      </c>
      <c r="O39" s="8">
        <f>IF(H39&lt;&gt;"Ready","",IFERROR(IF(I39=0,"Turnover and DIO undefined: average inventory is zero. Check snapshot coverage and valuation.",IF(B39=0,"Turnover is zero; DIO has no finite value because COGS is zero. Stock with no COGS is flagged for review.","")),""))</f>
        <v/>
      </c>
    </row>
    <row r="40">
      <c r="A40" s="6" t="n"/>
      <c r="B40" s="7" t="n"/>
      <c r="C40" s="7" t="n"/>
      <c r="D40" s="7" t="n"/>
      <c r="E40" s="7" t="n"/>
      <c r="F40" s="7" t="n"/>
      <c r="G40" s="7" t="n"/>
      <c r="H40" s="8">
        <f>IF(COUNTA(A40:G40)=0,"",IF(TRIM(A40&amp;"")="","Item required",IFERROR(IF(OR(COUNT($B$2)&lt;&gt;1,$B$2&lt;0),"Enter nonnegative DIO threshold in B2",IF(NOT(AND(COUNT(B40,F40)=2,B40&gt;=0,F40&gt;0,COUNT(G40)=COUNTA(G40),N(G40)&gt;=0)),"Enter nonnegative values and positive period days",IF(NOT(OR(AND(COUNT(E40)=1,E40&gt;=0,COUNTA(C40:D40)=0),AND(E40="",COUNT(C40:D40)=2,MIN(C40:D40)&gt;=0))),"Enter average OR both opening and closing",IF(IF(IF(COUNT(E40)=1,E40,IF(C40/2+D40/2=0,(C40+D40)/2,C40/2+D40/2))=0,N(C40)+N(D40)+N(E40)=0,IF(B40=0,TRUE,B40/(IF(COUNT(E40)=1,E40,IF(C40/2+D40/2=0,(C40+D40)/2,C40/2+D40/2)))&gt;0)),"Ready","Calculated value below numeric range; rescale")))),"Check inputs / numeric range")))</f>
        <v/>
      </c>
      <c r="I40" s="8">
        <f>IF(H40&lt;&gt;"Ready","",IFERROR(IF(COUNT(E40)=1,E40,IF(C40/2+D40/2=0,(C40+D40)/2,C40/2+D40/2)),""))</f>
        <v/>
      </c>
      <c r="J40" s="8">
        <f>IF(H40&lt;&gt;"Ready","",IFERROR(IF(I40=0,"",B40/I40),""))</f>
        <v/>
      </c>
      <c r="K40" s="8">
        <f>IF(H40&lt;&gt;"Ready","",IFERROR(IF(OR(I40=0,B40=0),"",F40/J40),""))</f>
        <v/>
      </c>
      <c r="L40" s="8">
        <f>IF(H40&lt;&gt;"Ready","",IFERROR(IF(G40="","",I40*(G40/100)),""))</f>
        <v/>
      </c>
      <c r="M40" s="8">
        <f>IF(H40&lt;&gt;"Ready","",IFERROR(IF(I40=0,"No",IF(B40=0,"Yes",IF(OR(K40&lt;=$B$2,K40-$B$2&lt;=MIN(8.881784197001252E-16*MAX(ABS(K40),ABS($B$2)),1E-9)),"No","Yes"))),""))</f>
        <v/>
      </c>
      <c r="N40" s="8">
        <f>IF(H40&lt;&gt;"Ready","",IFERROR(IF(I40=0,"No inventory",IF(B40=0,"No COGS",IF(M40="Yes","Slow mover","Within threshold"))),""))</f>
        <v/>
      </c>
      <c r="O40" s="8">
        <f>IF(H40&lt;&gt;"Ready","",IFERROR(IF(I40=0,"Turnover and DIO undefined: average inventory is zero. Check snapshot coverage and valuation.",IF(B40=0,"Turnover is zero; DIO has no finite value because COGS is zero. Stock with no COGS is flagged for review.","")),""))</f>
        <v/>
      </c>
    </row>
    <row r="41">
      <c r="A41" s="6" t="n"/>
      <c r="B41" s="7" t="n"/>
      <c r="C41" s="7" t="n"/>
      <c r="D41" s="7" t="n"/>
      <c r="E41" s="7" t="n"/>
      <c r="F41" s="7" t="n"/>
      <c r="G41" s="7" t="n"/>
      <c r="H41" s="8">
        <f>IF(COUNTA(A41:G41)=0,"",IF(TRIM(A41&amp;"")="","Item required",IFERROR(IF(OR(COUNT($B$2)&lt;&gt;1,$B$2&lt;0),"Enter nonnegative DIO threshold in B2",IF(NOT(AND(COUNT(B41,F41)=2,B41&gt;=0,F41&gt;0,COUNT(G41)=COUNTA(G41),N(G41)&gt;=0)),"Enter nonnegative values and positive period days",IF(NOT(OR(AND(COUNT(E41)=1,E41&gt;=0,COUNTA(C41:D41)=0),AND(E41="",COUNT(C41:D41)=2,MIN(C41:D41)&gt;=0))),"Enter average OR both opening and closing",IF(IF(IF(COUNT(E41)=1,E41,IF(C41/2+D41/2=0,(C41+D41)/2,C41/2+D41/2))=0,N(C41)+N(D41)+N(E41)=0,IF(B41=0,TRUE,B41/(IF(COUNT(E41)=1,E41,IF(C41/2+D41/2=0,(C41+D41)/2,C41/2+D41/2)))&gt;0)),"Ready","Calculated value below numeric range; rescale")))),"Check inputs / numeric range")))</f>
        <v/>
      </c>
      <c r="I41" s="8">
        <f>IF(H41&lt;&gt;"Ready","",IFERROR(IF(COUNT(E41)=1,E41,IF(C41/2+D41/2=0,(C41+D41)/2,C41/2+D41/2)),""))</f>
        <v/>
      </c>
      <c r="J41" s="8">
        <f>IF(H41&lt;&gt;"Ready","",IFERROR(IF(I41=0,"",B41/I41),""))</f>
        <v/>
      </c>
      <c r="K41" s="8">
        <f>IF(H41&lt;&gt;"Ready","",IFERROR(IF(OR(I41=0,B41=0),"",F41/J41),""))</f>
        <v/>
      </c>
      <c r="L41" s="8">
        <f>IF(H41&lt;&gt;"Ready","",IFERROR(IF(G41="","",I41*(G41/100)),""))</f>
        <v/>
      </c>
      <c r="M41" s="8">
        <f>IF(H41&lt;&gt;"Ready","",IFERROR(IF(I41=0,"No",IF(B41=0,"Yes",IF(OR(K41&lt;=$B$2,K41-$B$2&lt;=MIN(8.881784197001252E-16*MAX(ABS(K41),ABS($B$2)),1E-9)),"No","Yes"))),""))</f>
        <v/>
      </c>
      <c r="N41" s="8">
        <f>IF(H41&lt;&gt;"Ready","",IFERROR(IF(I41=0,"No inventory",IF(B41=0,"No COGS",IF(M41="Yes","Slow mover","Within threshold"))),""))</f>
        <v/>
      </c>
      <c r="O41" s="8">
        <f>IF(H41&lt;&gt;"Ready","",IFERROR(IF(I41=0,"Turnover and DIO undefined: average inventory is zero. Check snapshot coverage and valuation.",IF(B41=0,"Turnover is zero; DIO has no finite value because COGS is zero. Stock with no COGS is flagged for review.","")),""))</f>
        <v/>
      </c>
    </row>
    <row r="42">
      <c r="A42" s="6" t="n"/>
      <c r="B42" s="7" t="n"/>
      <c r="C42" s="7" t="n"/>
      <c r="D42" s="7" t="n"/>
      <c r="E42" s="7" t="n"/>
      <c r="F42" s="7" t="n"/>
      <c r="G42" s="7" t="n"/>
      <c r="H42" s="8">
        <f>IF(COUNTA(A42:G42)=0,"",IF(TRIM(A42&amp;"")="","Item required",IFERROR(IF(OR(COUNT($B$2)&lt;&gt;1,$B$2&lt;0),"Enter nonnegative DIO threshold in B2",IF(NOT(AND(COUNT(B42,F42)=2,B42&gt;=0,F42&gt;0,COUNT(G42)=COUNTA(G42),N(G42)&gt;=0)),"Enter nonnegative values and positive period days",IF(NOT(OR(AND(COUNT(E42)=1,E42&gt;=0,COUNTA(C42:D42)=0),AND(E42="",COUNT(C42:D42)=2,MIN(C42:D42)&gt;=0))),"Enter average OR both opening and closing",IF(IF(IF(COUNT(E42)=1,E42,IF(C42/2+D42/2=0,(C42+D42)/2,C42/2+D42/2))=0,N(C42)+N(D42)+N(E42)=0,IF(B42=0,TRUE,B42/(IF(COUNT(E42)=1,E42,IF(C42/2+D42/2=0,(C42+D42)/2,C42/2+D42/2)))&gt;0)),"Ready","Calculated value below numeric range; rescale")))),"Check inputs / numeric range")))</f>
        <v/>
      </c>
      <c r="I42" s="8">
        <f>IF(H42&lt;&gt;"Ready","",IFERROR(IF(COUNT(E42)=1,E42,IF(C42/2+D42/2=0,(C42+D42)/2,C42/2+D42/2)),""))</f>
        <v/>
      </c>
      <c r="J42" s="8">
        <f>IF(H42&lt;&gt;"Ready","",IFERROR(IF(I42=0,"",B42/I42),""))</f>
        <v/>
      </c>
      <c r="K42" s="8">
        <f>IF(H42&lt;&gt;"Ready","",IFERROR(IF(OR(I42=0,B42=0),"",F42/J42),""))</f>
        <v/>
      </c>
      <c r="L42" s="8">
        <f>IF(H42&lt;&gt;"Ready","",IFERROR(IF(G42="","",I42*(G42/100)),""))</f>
        <v/>
      </c>
      <c r="M42" s="8">
        <f>IF(H42&lt;&gt;"Ready","",IFERROR(IF(I42=0,"No",IF(B42=0,"Yes",IF(OR(K42&lt;=$B$2,K42-$B$2&lt;=MIN(8.881784197001252E-16*MAX(ABS(K42),ABS($B$2)),1E-9)),"No","Yes"))),""))</f>
        <v/>
      </c>
      <c r="N42" s="8">
        <f>IF(H42&lt;&gt;"Ready","",IFERROR(IF(I42=0,"No inventory",IF(B42=0,"No COGS",IF(M42="Yes","Slow mover","Within threshold"))),""))</f>
        <v/>
      </c>
      <c r="O42" s="8">
        <f>IF(H42&lt;&gt;"Ready","",IFERROR(IF(I42=0,"Turnover and DIO undefined: average inventory is zero. Check snapshot coverage and valuation.",IF(B42=0,"Turnover is zero; DIO has no finite value because COGS is zero. Stock with no COGS is flagged for review.","")),""))</f>
        <v/>
      </c>
    </row>
    <row r="43">
      <c r="A43" s="6" t="n"/>
      <c r="B43" s="7" t="n"/>
      <c r="C43" s="7" t="n"/>
      <c r="D43" s="7" t="n"/>
      <c r="E43" s="7" t="n"/>
      <c r="F43" s="7" t="n"/>
      <c r="G43" s="7" t="n"/>
      <c r="H43" s="8">
        <f>IF(COUNTA(A43:G43)=0,"",IF(TRIM(A43&amp;"")="","Item required",IFERROR(IF(OR(COUNT($B$2)&lt;&gt;1,$B$2&lt;0),"Enter nonnegative DIO threshold in B2",IF(NOT(AND(COUNT(B43,F43)=2,B43&gt;=0,F43&gt;0,COUNT(G43)=COUNTA(G43),N(G43)&gt;=0)),"Enter nonnegative values and positive period days",IF(NOT(OR(AND(COUNT(E43)=1,E43&gt;=0,COUNTA(C43:D43)=0),AND(E43="",COUNT(C43:D43)=2,MIN(C43:D43)&gt;=0))),"Enter average OR both opening and closing",IF(IF(IF(COUNT(E43)=1,E43,IF(C43/2+D43/2=0,(C43+D43)/2,C43/2+D43/2))=0,N(C43)+N(D43)+N(E43)=0,IF(B43=0,TRUE,B43/(IF(COUNT(E43)=1,E43,IF(C43/2+D43/2=0,(C43+D43)/2,C43/2+D43/2)))&gt;0)),"Ready","Calculated value below numeric range; rescale")))),"Check inputs / numeric range")))</f>
        <v/>
      </c>
      <c r="I43" s="8">
        <f>IF(H43&lt;&gt;"Ready","",IFERROR(IF(COUNT(E43)=1,E43,IF(C43/2+D43/2=0,(C43+D43)/2,C43/2+D43/2)),""))</f>
        <v/>
      </c>
      <c r="J43" s="8">
        <f>IF(H43&lt;&gt;"Ready","",IFERROR(IF(I43=0,"",B43/I43),""))</f>
        <v/>
      </c>
      <c r="K43" s="8">
        <f>IF(H43&lt;&gt;"Ready","",IFERROR(IF(OR(I43=0,B43=0),"",F43/J43),""))</f>
        <v/>
      </c>
      <c r="L43" s="8">
        <f>IF(H43&lt;&gt;"Ready","",IFERROR(IF(G43="","",I43*(G43/100)),""))</f>
        <v/>
      </c>
      <c r="M43" s="8">
        <f>IF(H43&lt;&gt;"Ready","",IFERROR(IF(I43=0,"No",IF(B43=0,"Yes",IF(OR(K43&lt;=$B$2,K43-$B$2&lt;=MIN(8.881784197001252E-16*MAX(ABS(K43),ABS($B$2)),1E-9)),"No","Yes"))),""))</f>
        <v/>
      </c>
      <c r="N43" s="8">
        <f>IF(H43&lt;&gt;"Ready","",IFERROR(IF(I43=0,"No inventory",IF(B43=0,"No COGS",IF(M43="Yes","Slow mover","Within threshold"))),""))</f>
        <v/>
      </c>
      <c r="O43" s="8">
        <f>IF(H43&lt;&gt;"Ready","",IFERROR(IF(I43=0,"Turnover and DIO undefined: average inventory is zero. Check snapshot coverage and valuation.",IF(B43=0,"Turnover is zero; DIO has no finite value because COGS is zero. Stock with no COGS is flagged for review.","")),""))</f>
        <v/>
      </c>
    </row>
    <row r="44">
      <c r="A44" s="6" t="n"/>
      <c r="B44" s="7" t="n"/>
      <c r="C44" s="7" t="n"/>
      <c r="D44" s="7" t="n"/>
      <c r="E44" s="7" t="n"/>
      <c r="F44" s="7" t="n"/>
      <c r="G44" s="7" t="n"/>
      <c r="H44" s="8">
        <f>IF(COUNTA(A44:G44)=0,"",IF(TRIM(A44&amp;"")="","Item required",IFERROR(IF(OR(COUNT($B$2)&lt;&gt;1,$B$2&lt;0),"Enter nonnegative DIO threshold in B2",IF(NOT(AND(COUNT(B44,F44)=2,B44&gt;=0,F44&gt;0,COUNT(G44)=COUNTA(G44),N(G44)&gt;=0)),"Enter nonnegative values and positive period days",IF(NOT(OR(AND(COUNT(E44)=1,E44&gt;=0,COUNTA(C44:D44)=0),AND(E44="",COUNT(C44:D44)=2,MIN(C44:D44)&gt;=0))),"Enter average OR both opening and closing",IF(IF(IF(COUNT(E44)=1,E44,IF(C44/2+D44/2=0,(C44+D44)/2,C44/2+D44/2))=0,N(C44)+N(D44)+N(E44)=0,IF(B44=0,TRUE,B44/(IF(COUNT(E44)=1,E44,IF(C44/2+D44/2=0,(C44+D44)/2,C44/2+D44/2)))&gt;0)),"Ready","Calculated value below numeric range; rescale")))),"Check inputs / numeric range")))</f>
        <v/>
      </c>
      <c r="I44" s="8">
        <f>IF(H44&lt;&gt;"Ready","",IFERROR(IF(COUNT(E44)=1,E44,IF(C44/2+D44/2=0,(C44+D44)/2,C44/2+D44/2)),""))</f>
        <v/>
      </c>
      <c r="J44" s="8">
        <f>IF(H44&lt;&gt;"Ready","",IFERROR(IF(I44=0,"",B44/I44),""))</f>
        <v/>
      </c>
      <c r="K44" s="8">
        <f>IF(H44&lt;&gt;"Ready","",IFERROR(IF(OR(I44=0,B44=0),"",F44/J44),""))</f>
        <v/>
      </c>
      <c r="L44" s="8">
        <f>IF(H44&lt;&gt;"Ready","",IFERROR(IF(G44="","",I44*(G44/100)),""))</f>
        <v/>
      </c>
      <c r="M44" s="8">
        <f>IF(H44&lt;&gt;"Ready","",IFERROR(IF(I44=0,"No",IF(B44=0,"Yes",IF(OR(K44&lt;=$B$2,K44-$B$2&lt;=MIN(8.881784197001252E-16*MAX(ABS(K44),ABS($B$2)),1E-9)),"No","Yes"))),""))</f>
        <v/>
      </c>
      <c r="N44" s="8">
        <f>IF(H44&lt;&gt;"Ready","",IFERROR(IF(I44=0,"No inventory",IF(B44=0,"No COGS",IF(M44="Yes","Slow mover","Within threshold"))),""))</f>
        <v/>
      </c>
      <c r="O44" s="8">
        <f>IF(H44&lt;&gt;"Ready","",IFERROR(IF(I44=0,"Turnover and DIO undefined: average inventory is zero. Check snapshot coverage and valuation.",IF(B44=0,"Turnover is zero; DIO has no finite value because COGS is zero. Stock with no COGS is flagged for review.","")),""))</f>
        <v/>
      </c>
    </row>
    <row r="45">
      <c r="A45" s="6" t="n"/>
      <c r="B45" s="7" t="n"/>
      <c r="C45" s="7" t="n"/>
      <c r="D45" s="7" t="n"/>
      <c r="E45" s="7" t="n"/>
      <c r="F45" s="7" t="n"/>
      <c r="G45" s="7" t="n"/>
      <c r="H45" s="8">
        <f>IF(COUNTA(A45:G45)=0,"",IF(TRIM(A45&amp;"")="","Item required",IFERROR(IF(OR(COUNT($B$2)&lt;&gt;1,$B$2&lt;0),"Enter nonnegative DIO threshold in B2",IF(NOT(AND(COUNT(B45,F45)=2,B45&gt;=0,F45&gt;0,COUNT(G45)=COUNTA(G45),N(G45)&gt;=0)),"Enter nonnegative values and positive period days",IF(NOT(OR(AND(COUNT(E45)=1,E45&gt;=0,COUNTA(C45:D45)=0),AND(E45="",COUNT(C45:D45)=2,MIN(C45:D45)&gt;=0))),"Enter average OR both opening and closing",IF(IF(IF(COUNT(E45)=1,E45,IF(C45/2+D45/2=0,(C45+D45)/2,C45/2+D45/2))=0,N(C45)+N(D45)+N(E45)=0,IF(B45=0,TRUE,B45/(IF(COUNT(E45)=1,E45,IF(C45/2+D45/2=0,(C45+D45)/2,C45/2+D45/2)))&gt;0)),"Ready","Calculated value below numeric range; rescale")))),"Check inputs / numeric range")))</f>
        <v/>
      </c>
      <c r="I45" s="8">
        <f>IF(H45&lt;&gt;"Ready","",IFERROR(IF(COUNT(E45)=1,E45,IF(C45/2+D45/2=0,(C45+D45)/2,C45/2+D45/2)),""))</f>
        <v/>
      </c>
      <c r="J45" s="8">
        <f>IF(H45&lt;&gt;"Ready","",IFERROR(IF(I45=0,"",B45/I45),""))</f>
        <v/>
      </c>
      <c r="K45" s="8">
        <f>IF(H45&lt;&gt;"Ready","",IFERROR(IF(OR(I45=0,B45=0),"",F45/J45),""))</f>
        <v/>
      </c>
      <c r="L45" s="8">
        <f>IF(H45&lt;&gt;"Ready","",IFERROR(IF(G45="","",I45*(G45/100)),""))</f>
        <v/>
      </c>
      <c r="M45" s="8">
        <f>IF(H45&lt;&gt;"Ready","",IFERROR(IF(I45=0,"No",IF(B45=0,"Yes",IF(OR(K45&lt;=$B$2,K45-$B$2&lt;=MIN(8.881784197001252E-16*MAX(ABS(K45),ABS($B$2)),1E-9)),"No","Yes"))),""))</f>
        <v/>
      </c>
      <c r="N45" s="8">
        <f>IF(H45&lt;&gt;"Ready","",IFERROR(IF(I45=0,"No inventory",IF(B45=0,"No COGS",IF(M45="Yes","Slow mover","Within threshold"))),""))</f>
        <v/>
      </c>
      <c r="O45" s="8">
        <f>IF(H45&lt;&gt;"Ready","",IFERROR(IF(I45=0,"Turnover and DIO undefined: average inventory is zero. Check snapshot coverage and valuation.",IF(B45=0,"Turnover is zero; DIO has no finite value because COGS is zero. Stock with no COGS is flagged for review.","")),""))</f>
        <v/>
      </c>
    </row>
    <row r="46">
      <c r="A46" s="6" t="n"/>
      <c r="B46" s="7" t="n"/>
      <c r="C46" s="7" t="n"/>
      <c r="D46" s="7" t="n"/>
      <c r="E46" s="7" t="n"/>
      <c r="F46" s="7" t="n"/>
      <c r="G46" s="7" t="n"/>
      <c r="H46" s="8">
        <f>IF(COUNTA(A46:G46)=0,"",IF(TRIM(A46&amp;"")="","Item required",IFERROR(IF(OR(COUNT($B$2)&lt;&gt;1,$B$2&lt;0),"Enter nonnegative DIO threshold in B2",IF(NOT(AND(COUNT(B46,F46)=2,B46&gt;=0,F46&gt;0,COUNT(G46)=COUNTA(G46),N(G46)&gt;=0)),"Enter nonnegative values and positive period days",IF(NOT(OR(AND(COUNT(E46)=1,E46&gt;=0,COUNTA(C46:D46)=0),AND(E46="",COUNT(C46:D46)=2,MIN(C46:D46)&gt;=0))),"Enter average OR both opening and closing",IF(IF(IF(COUNT(E46)=1,E46,IF(C46/2+D46/2=0,(C46+D46)/2,C46/2+D46/2))=0,N(C46)+N(D46)+N(E46)=0,IF(B46=0,TRUE,B46/(IF(COUNT(E46)=1,E46,IF(C46/2+D46/2=0,(C46+D46)/2,C46/2+D46/2)))&gt;0)),"Ready","Calculated value below numeric range; rescale")))),"Check inputs / numeric range")))</f>
        <v/>
      </c>
      <c r="I46" s="8">
        <f>IF(H46&lt;&gt;"Ready","",IFERROR(IF(COUNT(E46)=1,E46,IF(C46/2+D46/2=0,(C46+D46)/2,C46/2+D46/2)),""))</f>
        <v/>
      </c>
      <c r="J46" s="8">
        <f>IF(H46&lt;&gt;"Ready","",IFERROR(IF(I46=0,"",B46/I46),""))</f>
        <v/>
      </c>
      <c r="K46" s="8">
        <f>IF(H46&lt;&gt;"Ready","",IFERROR(IF(OR(I46=0,B46=0),"",F46/J46),""))</f>
        <v/>
      </c>
      <c r="L46" s="8">
        <f>IF(H46&lt;&gt;"Ready","",IFERROR(IF(G46="","",I46*(G46/100)),""))</f>
        <v/>
      </c>
      <c r="M46" s="8">
        <f>IF(H46&lt;&gt;"Ready","",IFERROR(IF(I46=0,"No",IF(B46=0,"Yes",IF(OR(K46&lt;=$B$2,K46-$B$2&lt;=MIN(8.881784197001252E-16*MAX(ABS(K46),ABS($B$2)),1E-9)),"No","Yes"))),""))</f>
        <v/>
      </c>
      <c r="N46" s="8">
        <f>IF(H46&lt;&gt;"Ready","",IFERROR(IF(I46=0,"No inventory",IF(B46=0,"No COGS",IF(M46="Yes","Slow mover","Within threshold"))),""))</f>
        <v/>
      </c>
      <c r="O46" s="8">
        <f>IF(H46&lt;&gt;"Ready","",IFERROR(IF(I46=0,"Turnover and DIO undefined: average inventory is zero. Check snapshot coverage and valuation.",IF(B46=0,"Turnover is zero; DIO has no finite value because COGS is zero. Stock with no COGS is flagged for review.","")),""))</f>
        <v/>
      </c>
    </row>
    <row r="47">
      <c r="A47" s="6" t="n"/>
      <c r="B47" s="7" t="n"/>
      <c r="C47" s="7" t="n"/>
      <c r="D47" s="7" t="n"/>
      <c r="E47" s="7" t="n"/>
      <c r="F47" s="7" t="n"/>
      <c r="G47" s="7" t="n"/>
      <c r="H47" s="8">
        <f>IF(COUNTA(A47:G47)=0,"",IF(TRIM(A47&amp;"")="","Item required",IFERROR(IF(OR(COUNT($B$2)&lt;&gt;1,$B$2&lt;0),"Enter nonnegative DIO threshold in B2",IF(NOT(AND(COUNT(B47,F47)=2,B47&gt;=0,F47&gt;0,COUNT(G47)=COUNTA(G47),N(G47)&gt;=0)),"Enter nonnegative values and positive period days",IF(NOT(OR(AND(COUNT(E47)=1,E47&gt;=0,COUNTA(C47:D47)=0),AND(E47="",COUNT(C47:D47)=2,MIN(C47:D47)&gt;=0))),"Enter average OR both opening and closing",IF(IF(IF(COUNT(E47)=1,E47,IF(C47/2+D47/2=0,(C47+D47)/2,C47/2+D47/2))=0,N(C47)+N(D47)+N(E47)=0,IF(B47=0,TRUE,B47/(IF(COUNT(E47)=1,E47,IF(C47/2+D47/2=0,(C47+D47)/2,C47/2+D47/2)))&gt;0)),"Ready","Calculated value below numeric range; rescale")))),"Check inputs / numeric range")))</f>
        <v/>
      </c>
      <c r="I47" s="8">
        <f>IF(H47&lt;&gt;"Ready","",IFERROR(IF(COUNT(E47)=1,E47,IF(C47/2+D47/2=0,(C47+D47)/2,C47/2+D47/2)),""))</f>
        <v/>
      </c>
      <c r="J47" s="8">
        <f>IF(H47&lt;&gt;"Ready","",IFERROR(IF(I47=0,"",B47/I47),""))</f>
        <v/>
      </c>
      <c r="K47" s="8">
        <f>IF(H47&lt;&gt;"Ready","",IFERROR(IF(OR(I47=0,B47=0),"",F47/J47),""))</f>
        <v/>
      </c>
      <c r="L47" s="8">
        <f>IF(H47&lt;&gt;"Ready","",IFERROR(IF(G47="","",I47*(G47/100)),""))</f>
        <v/>
      </c>
      <c r="M47" s="8">
        <f>IF(H47&lt;&gt;"Ready","",IFERROR(IF(I47=0,"No",IF(B47=0,"Yes",IF(OR(K47&lt;=$B$2,K47-$B$2&lt;=MIN(8.881784197001252E-16*MAX(ABS(K47),ABS($B$2)),1E-9)),"No","Yes"))),""))</f>
        <v/>
      </c>
      <c r="N47" s="8">
        <f>IF(H47&lt;&gt;"Ready","",IFERROR(IF(I47=0,"No inventory",IF(B47=0,"No COGS",IF(M47="Yes","Slow mover","Within threshold"))),""))</f>
        <v/>
      </c>
      <c r="O47" s="8">
        <f>IF(H47&lt;&gt;"Ready","",IFERROR(IF(I47=0,"Turnover and DIO undefined: average inventory is zero. Check snapshot coverage and valuation.",IF(B47=0,"Turnover is zero; DIO has no finite value because COGS is zero. Stock with no COGS is flagged for review.","")),""))</f>
        <v/>
      </c>
    </row>
    <row r="48">
      <c r="A48" s="6" t="n"/>
      <c r="B48" s="7" t="n"/>
      <c r="C48" s="7" t="n"/>
      <c r="D48" s="7" t="n"/>
      <c r="E48" s="7" t="n"/>
      <c r="F48" s="7" t="n"/>
      <c r="G48" s="7" t="n"/>
      <c r="H48" s="8">
        <f>IF(COUNTA(A48:G48)=0,"",IF(TRIM(A48&amp;"")="","Item required",IFERROR(IF(OR(COUNT($B$2)&lt;&gt;1,$B$2&lt;0),"Enter nonnegative DIO threshold in B2",IF(NOT(AND(COUNT(B48,F48)=2,B48&gt;=0,F48&gt;0,COUNT(G48)=COUNTA(G48),N(G48)&gt;=0)),"Enter nonnegative values and positive period days",IF(NOT(OR(AND(COUNT(E48)=1,E48&gt;=0,COUNTA(C48:D48)=0),AND(E48="",COUNT(C48:D48)=2,MIN(C48:D48)&gt;=0))),"Enter average OR both opening and closing",IF(IF(IF(COUNT(E48)=1,E48,IF(C48/2+D48/2=0,(C48+D48)/2,C48/2+D48/2))=0,N(C48)+N(D48)+N(E48)=0,IF(B48=0,TRUE,B48/(IF(COUNT(E48)=1,E48,IF(C48/2+D48/2=0,(C48+D48)/2,C48/2+D48/2)))&gt;0)),"Ready","Calculated value below numeric range; rescale")))),"Check inputs / numeric range")))</f>
        <v/>
      </c>
      <c r="I48" s="8">
        <f>IF(H48&lt;&gt;"Ready","",IFERROR(IF(COUNT(E48)=1,E48,IF(C48/2+D48/2=0,(C48+D48)/2,C48/2+D48/2)),""))</f>
        <v/>
      </c>
      <c r="J48" s="8">
        <f>IF(H48&lt;&gt;"Ready","",IFERROR(IF(I48=0,"",B48/I48),""))</f>
        <v/>
      </c>
      <c r="K48" s="8">
        <f>IF(H48&lt;&gt;"Ready","",IFERROR(IF(OR(I48=0,B48=0),"",F48/J48),""))</f>
        <v/>
      </c>
      <c r="L48" s="8">
        <f>IF(H48&lt;&gt;"Ready","",IFERROR(IF(G48="","",I48*(G48/100)),""))</f>
        <v/>
      </c>
      <c r="M48" s="8">
        <f>IF(H48&lt;&gt;"Ready","",IFERROR(IF(I48=0,"No",IF(B48=0,"Yes",IF(OR(K48&lt;=$B$2,K48-$B$2&lt;=MIN(8.881784197001252E-16*MAX(ABS(K48),ABS($B$2)),1E-9)),"No","Yes"))),""))</f>
        <v/>
      </c>
      <c r="N48" s="8">
        <f>IF(H48&lt;&gt;"Ready","",IFERROR(IF(I48=0,"No inventory",IF(B48=0,"No COGS",IF(M48="Yes","Slow mover","Within threshold"))),""))</f>
        <v/>
      </c>
      <c r="O48" s="8">
        <f>IF(H48&lt;&gt;"Ready","",IFERROR(IF(I48=0,"Turnover and DIO undefined: average inventory is zero. Check snapshot coverage and valuation.",IF(B48=0,"Turnover is zero; DIO has no finite value because COGS is zero. Stock with no COGS is flagged for review.","")),""))</f>
        <v/>
      </c>
    </row>
    <row r="49">
      <c r="A49" s="6" t="n"/>
      <c r="B49" s="7" t="n"/>
      <c r="C49" s="7" t="n"/>
      <c r="D49" s="7" t="n"/>
      <c r="E49" s="7" t="n"/>
      <c r="F49" s="7" t="n"/>
      <c r="G49" s="7" t="n"/>
      <c r="H49" s="8">
        <f>IF(COUNTA(A49:G49)=0,"",IF(TRIM(A49&amp;"")="","Item required",IFERROR(IF(OR(COUNT($B$2)&lt;&gt;1,$B$2&lt;0),"Enter nonnegative DIO threshold in B2",IF(NOT(AND(COUNT(B49,F49)=2,B49&gt;=0,F49&gt;0,COUNT(G49)=COUNTA(G49),N(G49)&gt;=0)),"Enter nonnegative values and positive period days",IF(NOT(OR(AND(COUNT(E49)=1,E49&gt;=0,COUNTA(C49:D49)=0),AND(E49="",COUNT(C49:D49)=2,MIN(C49:D49)&gt;=0))),"Enter average OR both opening and closing",IF(IF(IF(COUNT(E49)=1,E49,IF(C49/2+D49/2=0,(C49+D49)/2,C49/2+D49/2))=0,N(C49)+N(D49)+N(E49)=0,IF(B49=0,TRUE,B49/(IF(COUNT(E49)=1,E49,IF(C49/2+D49/2=0,(C49+D49)/2,C49/2+D49/2)))&gt;0)),"Ready","Calculated value below numeric range; rescale")))),"Check inputs / numeric range")))</f>
        <v/>
      </c>
      <c r="I49" s="8">
        <f>IF(H49&lt;&gt;"Ready","",IFERROR(IF(COUNT(E49)=1,E49,IF(C49/2+D49/2=0,(C49+D49)/2,C49/2+D49/2)),""))</f>
        <v/>
      </c>
      <c r="J49" s="8">
        <f>IF(H49&lt;&gt;"Ready","",IFERROR(IF(I49=0,"",B49/I49),""))</f>
        <v/>
      </c>
      <c r="K49" s="8">
        <f>IF(H49&lt;&gt;"Ready","",IFERROR(IF(OR(I49=0,B49=0),"",F49/J49),""))</f>
        <v/>
      </c>
      <c r="L49" s="8">
        <f>IF(H49&lt;&gt;"Ready","",IFERROR(IF(G49="","",I49*(G49/100)),""))</f>
        <v/>
      </c>
      <c r="M49" s="8">
        <f>IF(H49&lt;&gt;"Ready","",IFERROR(IF(I49=0,"No",IF(B49=0,"Yes",IF(OR(K49&lt;=$B$2,K49-$B$2&lt;=MIN(8.881784197001252E-16*MAX(ABS(K49),ABS($B$2)),1E-9)),"No","Yes"))),""))</f>
        <v/>
      </c>
      <c r="N49" s="8">
        <f>IF(H49&lt;&gt;"Ready","",IFERROR(IF(I49=0,"No inventory",IF(B49=0,"No COGS",IF(M49="Yes","Slow mover","Within threshold"))),""))</f>
        <v/>
      </c>
      <c r="O49" s="8">
        <f>IF(H49&lt;&gt;"Ready","",IFERROR(IF(I49=0,"Turnover and DIO undefined: average inventory is zero. Check snapshot coverage and valuation.",IF(B49=0,"Turnover is zero; DIO has no finite value because COGS is zero. Stock with no COGS is flagged for review.","")),""))</f>
        <v/>
      </c>
    </row>
    <row r="50">
      <c r="A50" s="6" t="n"/>
      <c r="B50" s="7" t="n"/>
      <c r="C50" s="7" t="n"/>
      <c r="D50" s="7" t="n"/>
      <c r="E50" s="7" t="n"/>
      <c r="F50" s="7" t="n"/>
      <c r="G50" s="7" t="n"/>
      <c r="H50" s="8">
        <f>IF(COUNTA(A50:G50)=0,"",IF(TRIM(A50&amp;"")="","Item required",IFERROR(IF(OR(COUNT($B$2)&lt;&gt;1,$B$2&lt;0),"Enter nonnegative DIO threshold in B2",IF(NOT(AND(COUNT(B50,F50)=2,B50&gt;=0,F50&gt;0,COUNT(G50)=COUNTA(G50),N(G50)&gt;=0)),"Enter nonnegative values and positive period days",IF(NOT(OR(AND(COUNT(E50)=1,E50&gt;=0,COUNTA(C50:D50)=0),AND(E50="",COUNT(C50:D50)=2,MIN(C50:D50)&gt;=0))),"Enter average OR both opening and closing",IF(IF(IF(COUNT(E50)=1,E50,IF(C50/2+D50/2=0,(C50+D50)/2,C50/2+D50/2))=0,N(C50)+N(D50)+N(E50)=0,IF(B50=0,TRUE,B50/(IF(COUNT(E50)=1,E50,IF(C50/2+D50/2=0,(C50+D50)/2,C50/2+D50/2)))&gt;0)),"Ready","Calculated value below numeric range; rescale")))),"Check inputs / numeric range")))</f>
        <v/>
      </c>
      <c r="I50" s="8">
        <f>IF(H50&lt;&gt;"Ready","",IFERROR(IF(COUNT(E50)=1,E50,IF(C50/2+D50/2=0,(C50+D50)/2,C50/2+D50/2)),""))</f>
        <v/>
      </c>
      <c r="J50" s="8">
        <f>IF(H50&lt;&gt;"Ready","",IFERROR(IF(I50=0,"",B50/I50),""))</f>
        <v/>
      </c>
      <c r="K50" s="8">
        <f>IF(H50&lt;&gt;"Ready","",IFERROR(IF(OR(I50=0,B50=0),"",F50/J50),""))</f>
        <v/>
      </c>
      <c r="L50" s="8">
        <f>IF(H50&lt;&gt;"Ready","",IFERROR(IF(G50="","",I50*(G50/100)),""))</f>
        <v/>
      </c>
      <c r="M50" s="8">
        <f>IF(H50&lt;&gt;"Ready","",IFERROR(IF(I50=0,"No",IF(B50=0,"Yes",IF(OR(K50&lt;=$B$2,K50-$B$2&lt;=MIN(8.881784197001252E-16*MAX(ABS(K50),ABS($B$2)),1E-9)),"No","Yes"))),""))</f>
        <v/>
      </c>
      <c r="N50" s="8">
        <f>IF(H50&lt;&gt;"Ready","",IFERROR(IF(I50=0,"No inventory",IF(B50=0,"No COGS",IF(M50="Yes","Slow mover","Within threshold"))),""))</f>
        <v/>
      </c>
      <c r="O50" s="8">
        <f>IF(H50&lt;&gt;"Ready","",IFERROR(IF(I50=0,"Turnover and DIO undefined: average inventory is zero. Check snapshot coverage and valuation.",IF(B50=0,"Turnover is zero; DIO has no finite value because COGS is zero. Stock with no COGS is flagged for review.","")),""))</f>
        <v/>
      </c>
    </row>
    <row r="51">
      <c r="A51" s="6" t="n"/>
      <c r="B51" s="7" t="n"/>
      <c r="C51" s="7" t="n"/>
      <c r="D51" s="7" t="n"/>
      <c r="E51" s="7" t="n"/>
      <c r="F51" s="7" t="n"/>
      <c r="G51" s="7" t="n"/>
      <c r="H51" s="8">
        <f>IF(COUNTA(A51:G51)=0,"",IF(TRIM(A51&amp;"")="","Item required",IFERROR(IF(OR(COUNT($B$2)&lt;&gt;1,$B$2&lt;0),"Enter nonnegative DIO threshold in B2",IF(NOT(AND(COUNT(B51,F51)=2,B51&gt;=0,F51&gt;0,COUNT(G51)=COUNTA(G51),N(G51)&gt;=0)),"Enter nonnegative values and positive period days",IF(NOT(OR(AND(COUNT(E51)=1,E51&gt;=0,COUNTA(C51:D51)=0),AND(E51="",COUNT(C51:D51)=2,MIN(C51:D51)&gt;=0))),"Enter average OR both opening and closing",IF(IF(IF(COUNT(E51)=1,E51,IF(C51/2+D51/2=0,(C51+D51)/2,C51/2+D51/2))=0,N(C51)+N(D51)+N(E51)=0,IF(B51=0,TRUE,B51/(IF(COUNT(E51)=1,E51,IF(C51/2+D51/2=0,(C51+D51)/2,C51/2+D51/2)))&gt;0)),"Ready","Calculated value below numeric range; rescale")))),"Check inputs / numeric range")))</f>
        <v/>
      </c>
      <c r="I51" s="8">
        <f>IF(H51&lt;&gt;"Ready","",IFERROR(IF(COUNT(E51)=1,E51,IF(C51/2+D51/2=0,(C51+D51)/2,C51/2+D51/2)),""))</f>
        <v/>
      </c>
      <c r="J51" s="8">
        <f>IF(H51&lt;&gt;"Ready","",IFERROR(IF(I51=0,"",B51/I51),""))</f>
        <v/>
      </c>
      <c r="K51" s="8">
        <f>IF(H51&lt;&gt;"Ready","",IFERROR(IF(OR(I51=0,B51=0),"",F51/J51),""))</f>
        <v/>
      </c>
      <c r="L51" s="8">
        <f>IF(H51&lt;&gt;"Ready","",IFERROR(IF(G51="","",I51*(G51/100)),""))</f>
        <v/>
      </c>
      <c r="M51" s="8">
        <f>IF(H51&lt;&gt;"Ready","",IFERROR(IF(I51=0,"No",IF(B51=0,"Yes",IF(OR(K51&lt;=$B$2,K51-$B$2&lt;=MIN(8.881784197001252E-16*MAX(ABS(K51),ABS($B$2)),1E-9)),"No","Yes"))),""))</f>
        <v/>
      </c>
      <c r="N51" s="8">
        <f>IF(H51&lt;&gt;"Ready","",IFERROR(IF(I51=0,"No inventory",IF(B51=0,"No COGS",IF(M51="Yes","Slow mover","Within threshold"))),""))</f>
        <v/>
      </c>
      <c r="O51" s="8">
        <f>IF(H51&lt;&gt;"Ready","",IFERROR(IF(I51=0,"Turnover and DIO undefined: average inventory is zero. Check snapshot coverage and valuation.",IF(B51=0,"Turnover is zero; DIO has no finite value because COGS is zero. Stock with no COGS is flagged for review.","")),""))</f>
        <v/>
      </c>
    </row>
    <row r="52">
      <c r="A52" s="6" t="n"/>
      <c r="B52" s="7" t="n"/>
      <c r="C52" s="7" t="n"/>
      <c r="D52" s="7" t="n"/>
      <c r="E52" s="7" t="n"/>
      <c r="F52" s="7" t="n"/>
      <c r="G52" s="7" t="n"/>
      <c r="H52" s="8">
        <f>IF(COUNTA(A52:G52)=0,"",IF(TRIM(A52&amp;"")="","Item required",IFERROR(IF(OR(COUNT($B$2)&lt;&gt;1,$B$2&lt;0),"Enter nonnegative DIO threshold in B2",IF(NOT(AND(COUNT(B52,F52)=2,B52&gt;=0,F52&gt;0,COUNT(G52)=COUNTA(G52),N(G52)&gt;=0)),"Enter nonnegative values and positive period days",IF(NOT(OR(AND(COUNT(E52)=1,E52&gt;=0,COUNTA(C52:D52)=0),AND(E52="",COUNT(C52:D52)=2,MIN(C52:D52)&gt;=0))),"Enter average OR both opening and closing",IF(IF(IF(COUNT(E52)=1,E52,IF(C52/2+D52/2=0,(C52+D52)/2,C52/2+D52/2))=0,N(C52)+N(D52)+N(E52)=0,IF(B52=0,TRUE,B52/(IF(COUNT(E52)=1,E52,IF(C52/2+D52/2=0,(C52+D52)/2,C52/2+D52/2)))&gt;0)),"Ready","Calculated value below numeric range; rescale")))),"Check inputs / numeric range")))</f>
        <v/>
      </c>
      <c r="I52" s="8">
        <f>IF(H52&lt;&gt;"Ready","",IFERROR(IF(COUNT(E52)=1,E52,IF(C52/2+D52/2=0,(C52+D52)/2,C52/2+D52/2)),""))</f>
        <v/>
      </c>
      <c r="J52" s="8">
        <f>IF(H52&lt;&gt;"Ready","",IFERROR(IF(I52=0,"",B52/I52),""))</f>
        <v/>
      </c>
      <c r="K52" s="8">
        <f>IF(H52&lt;&gt;"Ready","",IFERROR(IF(OR(I52=0,B52=0),"",F52/J52),""))</f>
        <v/>
      </c>
      <c r="L52" s="8">
        <f>IF(H52&lt;&gt;"Ready","",IFERROR(IF(G52="","",I52*(G52/100)),""))</f>
        <v/>
      </c>
      <c r="M52" s="8">
        <f>IF(H52&lt;&gt;"Ready","",IFERROR(IF(I52=0,"No",IF(B52=0,"Yes",IF(OR(K52&lt;=$B$2,K52-$B$2&lt;=MIN(8.881784197001252E-16*MAX(ABS(K52),ABS($B$2)),1E-9)),"No","Yes"))),""))</f>
        <v/>
      </c>
      <c r="N52" s="8">
        <f>IF(H52&lt;&gt;"Ready","",IFERROR(IF(I52=0,"No inventory",IF(B52=0,"No COGS",IF(M52="Yes","Slow mover","Within threshold"))),""))</f>
        <v/>
      </c>
      <c r="O52" s="8">
        <f>IF(H52&lt;&gt;"Ready","",IFERROR(IF(I52=0,"Turnover and DIO undefined: average inventory is zero. Check snapshot coverage and valuation.",IF(B52=0,"Turnover is zero; DIO has no finite value because COGS is zero. Stock with no COGS is flagged for review.","")),""))</f>
        <v/>
      </c>
    </row>
    <row r="53">
      <c r="A53" s="6" t="n"/>
      <c r="B53" s="7" t="n"/>
      <c r="C53" s="7" t="n"/>
      <c r="D53" s="7" t="n"/>
      <c r="E53" s="7" t="n"/>
      <c r="F53" s="7" t="n"/>
      <c r="G53" s="7" t="n"/>
      <c r="H53" s="8">
        <f>IF(COUNTA(A53:G53)=0,"",IF(TRIM(A53&amp;"")="","Item required",IFERROR(IF(OR(COUNT($B$2)&lt;&gt;1,$B$2&lt;0),"Enter nonnegative DIO threshold in B2",IF(NOT(AND(COUNT(B53,F53)=2,B53&gt;=0,F53&gt;0,COUNT(G53)=COUNTA(G53),N(G53)&gt;=0)),"Enter nonnegative values and positive period days",IF(NOT(OR(AND(COUNT(E53)=1,E53&gt;=0,COUNTA(C53:D53)=0),AND(E53="",COUNT(C53:D53)=2,MIN(C53:D53)&gt;=0))),"Enter average OR both opening and closing",IF(IF(IF(COUNT(E53)=1,E53,IF(C53/2+D53/2=0,(C53+D53)/2,C53/2+D53/2))=0,N(C53)+N(D53)+N(E53)=0,IF(B53=0,TRUE,B53/(IF(COUNT(E53)=1,E53,IF(C53/2+D53/2=0,(C53+D53)/2,C53/2+D53/2)))&gt;0)),"Ready","Calculated value below numeric range; rescale")))),"Check inputs / numeric range")))</f>
        <v/>
      </c>
      <c r="I53" s="8">
        <f>IF(H53&lt;&gt;"Ready","",IFERROR(IF(COUNT(E53)=1,E53,IF(C53/2+D53/2=0,(C53+D53)/2,C53/2+D53/2)),""))</f>
        <v/>
      </c>
      <c r="J53" s="8">
        <f>IF(H53&lt;&gt;"Ready","",IFERROR(IF(I53=0,"",B53/I53),""))</f>
        <v/>
      </c>
      <c r="K53" s="8">
        <f>IF(H53&lt;&gt;"Ready","",IFERROR(IF(OR(I53=0,B53=0),"",F53/J53),""))</f>
        <v/>
      </c>
      <c r="L53" s="8">
        <f>IF(H53&lt;&gt;"Ready","",IFERROR(IF(G53="","",I53*(G53/100)),""))</f>
        <v/>
      </c>
      <c r="M53" s="8">
        <f>IF(H53&lt;&gt;"Ready","",IFERROR(IF(I53=0,"No",IF(B53=0,"Yes",IF(OR(K53&lt;=$B$2,K53-$B$2&lt;=MIN(8.881784197001252E-16*MAX(ABS(K53),ABS($B$2)),1E-9)),"No","Yes"))),""))</f>
        <v/>
      </c>
      <c r="N53" s="8">
        <f>IF(H53&lt;&gt;"Ready","",IFERROR(IF(I53=0,"No inventory",IF(B53=0,"No COGS",IF(M53="Yes","Slow mover","Within threshold"))),""))</f>
        <v/>
      </c>
      <c r="O53" s="8">
        <f>IF(H53&lt;&gt;"Ready","",IFERROR(IF(I53=0,"Turnover and DIO undefined: average inventory is zero. Check snapshot coverage and valuation.",IF(B53=0,"Turnover is zero; DIO has no finite value because COGS is zero. Stock with no COGS is flagged for review.","")),""))</f>
        <v/>
      </c>
    </row>
    <row r="54">
      <c r="A54" s="6" t="n"/>
      <c r="B54" s="7" t="n"/>
      <c r="C54" s="7" t="n"/>
      <c r="D54" s="7" t="n"/>
      <c r="E54" s="7" t="n"/>
      <c r="F54" s="7" t="n"/>
      <c r="G54" s="7" t="n"/>
      <c r="H54" s="8">
        <f>IF(COUNTA(A54:G54)=0,"",IF(TRIM(A54&amp;"")="","Item required",IFERROR(IF(OR(COUNT($B$2)&lt;&gt;1,$B$2&lt;0),"Enter nonnegative DIO threshold in B2",IF(NOT(AND(COUNT(B54,F54)=2,B54&gt;=0,F54&gt;0,COUNT(G54)=COUNTA(G54),N(G54)&gt;=0)),"Enter nonnegative values and positive period days",IF(NOT(OR(AND(COUNT(E54)=1,E54&gt;=0,COUNTA(C54:D54)=0),AND(E54="",COUNT(C54:D54)=2,MIN(C54:D54)&gt;=0))),"Enter average OR both opening and closing",IF(IF(IF(COUNT(E54)=1,E54,IF(C54/2+D54/2=0,(C54+D54)/2,C54/2+D54/2))=0,N(C54)+N(D54)+N(E54)=0,IF(B54=0,TRUE,B54/(IF(COUNT(E54)=1,E54,IF(C54/2+D54/2=0,(C54+D54)/2,C54/2+D54/2)))&gt;0)),"Ready","Calculated value below numeric range; rescale")))),"Check inputs / numeric range")))</f>
        <v/>
      </c>
      <c r="I54" s="8">
        <f>IF(H54&lt;&gt;"Ready","",IFERROR(IF(COUNT(E54)=1,E54,IF(C54/2+D54/2=0,(C54+D54)/2,C54/2+D54/2)),""))</f>
        <v/>
      </c>
      <c r="J54" s="8">
        <f>IF(H54&lt;&gt;"Ready","",IFERROR(IF(I54=0,"",B54/I54),""))</f>
        <v/>
      </c>
      <c r="K54" s="8">
        <f>IF(H54&lt;&gt;"Ready","",IFERROR(IF(OR(I54=0,B54=0),"",F54/J54),""))</f>
        <v/>
      </c>
      <c r="L54" s="8">
        <f>IF(H54&lt;&gt;"Ready","",IFERROR(IF(G54="","",I54*(G54/100)),""))</f>
        <v/>
      </c>
      <c r="M54" s="8">
        <f>IF(H54&lt;&gt;"Ready","",IFERROR(IF(I54=0,"No",IF(B54=0,"Yes",IF(OR(K54&lt;=$B$2,K54-$B$2&lt;=MIN(8.881784197001252E-16*MAX(ABS(K54),ABS($B$2)),1E-9)),"No","Yes"))),""))</f>
        <v/>
      </c>
      <c r="N54" s="8">
        <f>IF(H54&lt;&gt;"Ready","",IFERROR(IF(I54=0,"No inventory",IF(B54=0,"No COGS",IF(M54="Yes","Slow mover","Within threshold"))),""))</f>
        <v/>
      </c>
      <c r="O54" s="8">
        <f>IF(H54&lt;&gt;"Ready","",IFERROR(IF(I54=0,"Turnover and DIO undefined: average inventory is zero. Check snapshot coverage and valuation.",IF(B54=0,"Turnover is zero; DIO has no finite value because COGS is zero. Stock with no COGS is flagged for review.","")),""))</f>
        <v/>
      </c>
    </row>
    <row r="55">
      <c r="A55" s="6" t="n"/>
      <c r="B55" s="7" t="n"/>
      <c r="C55" s="7" t="n"/>
      <c r="D55" s="7" t="n"/>
      <c r="E55" s="7" t="n"/>
      <c r="F55" s="7" t="n"/>
      <c r="G55" s="7" t="n"/>
      <c r="H55" s="8">
        <f>IF(COUNTA(A55:G55)=0,"",IF(TRIM(A55&amp;"")="","Item required",IFERROR(IF(OR(COUNT($B$2)&lt;&gt;1,$B$2&lt;0),"Enter nonnegative DIO threshold in B2",IF(NOT(AND(COUNT(B55,F55)=2,B55&gt;=0,F55&gt;0,COUNT(G55)=COUNTA(G55),N(G55)&gt;=0)),"Enter nonnegative values and positive period days",IF(NOT(OR(AND(COUNT(E55)=1,E55&gt;=0,COUNTA(C55:D55)=0),AND(E55="",COUNT(C55:D55)=2,MIN(C55:D55)&gt;=0))),"Enter average OR both opening and closing",IF(IF(IF(COUNT(E55)=1,E55,IF(C55/2+D55/2=0,(C55+D55)/2,C55/2+D55/2))=0,N(C55)+N(D55)+N(E55)=0,IF(B55=0,TRUE,B55/(IF(COUNT(E55)=1,E55,IF(C55/2+D55/2=0,(C55+D55)/2,C55/2+D55/2)))&gt;0)),"Ready","Calculated value below numeric range; rescale")))),"Check inputs / numeric range")))</f>
        <v/>
      </c>
      <c r="I55" s="8">
        <f>IF(H55&lt;&gt;"Ready","",IFERROR(IF(COUNT(E55)=1,E55,IF(C55/2+D55/2=0,(C55+D55)/2,C55/2+D55/2)),""))</f>
        <v/>
      </c>
      <c r="J55" s="8">
        <f>IF(H55&lt;&gt;"Ready","",IFERROR(IF(I55=0,"",B55/I55),""))</f>
        <v/>
      </c>
      <c r="K55" s="8">
        <f>IF(H55&lt;&gt;"Ready","",IFERROR(IF(OR(I55=0,B55=0),"",F55/J55),""))</f>
        <v/>
      </c>
      <c r="L55" s="8">
        <f>IF(H55&lt;&gt;"Ready","",IFERROR(IF(G55="","",I55*(G55/100)),""))</f>
        <v/>
      </c>
      <c r="M55" s="8">
        <f>IF(H55&lt;&gt;"Ready","",IFERROR(IF(I55=0,"No",IF(B55=0,"Yes",IF(OR(K55&lt;=$B$2,K55-$B$2&lt;=MIN(8.881784197001252E-16*MAX(ABS(K55),ABS($B$2)),1E-9)),"No","Yes"))),""))</f>
        <v/>
      </c>
      <c r="N55" s="8">
        <f>IF(H55&lt;&gt;"Ready","",IFERROR(IF(I55=0,"No inventory",IF(B55=0,"No COGS",IF(M55="Yes","Slow mover","Within threshold"))),""))</f>
        <v/>
      </c>
      <c r="O55" s="8">
        <f>IF(H55&lt;&gt;"Ready","",IFERROR(IF(I55=0,"Turnover and DIO undefined: average inventory is zero. Check snapshot coverage and valuation.",IF(B55=0,"Turnover is zero; DIO has no finite value because COGS is zero. Stock with no COGS is flagged for review.","")),""))</f>
        <v/>
      </c>
    </row>
    <row r="56">
      <c r="A56" s="6" t="n"/>
      <c r="B56" s="7" t="n"/>
      <c r="C56" s="7" t="n"/>
      <c r="D56" s="7" t="n"/>
      <c r="E56" s="7" t="n"/>
      <c r="F56" s="7" t="n"/>
      <c r="G56" s="7" t="n"/>
      <c r="H56" s="8">
        <f>IF(COUNTA(A56:G56)=0,"",IF(TRIM(A56&amp;"")="","Item required",IFERROR(IF(OR(COUNT($B$2)&lt;&gt;1,$B$2&lt;0),"Enter nonnegative DIO threshold in B2",IF(NOT(AND(COUNT(B56,F56)=2,B56&gt;=0,F56&gt;0,COUNT(G56)=COUNTA(G56),N(G56)&gt;=0)),"Enter nonnegative values and positive period days",IF(NOT(OR(AND(COUNT(E56)=1,E56&gt;=0,COUNTA(C56:D56)=0),AND(E56="",COUNT(C56:D56)=2,MIN(C56:D56)&gt;=0))),"Enter average OR both opening and closing",IF(IF(IF(COUNT(E56)=1,E56,IF(C56/2+D56/2=0,(C56+D56)/2,C56/2+D56/2))=0,N(C56)+N(D56)+N(E56)=0,IF(B56=0,TRUE,B56/(IF(COUNT(E56)=1,E56,IF(C56/2+D56/2=0,(C56+D56)/2,C56/2+D56/2)))&gt;0)),"Ready","Calculated value below numeric range; rescale")))),"Check inputs / numeric range")))</f>
        <v/>
      </c>
      <c r="I56" s="8">
        <f>IF(H56&lt;&gt;"Ready","",IFERROR(IF(COUNT(E56)=1,E56,IF(C56/2+D56/2=0,(C56+D56)/2,C56/2+D56/2)),""))</f>
        <v/>
      </c>
      <c r="J56" s="8">
        <f>IF(H56&lt;&gt;"Ready","",IFERROR(IF(I56=0,"",B56/I56),""))</f>
        <v/>
      </c>
      <c r="K56" s="8">
        <f>IF(H56&lt;&gt;"Ready","",IFERROR(IF(OR(I56=0,B56=0),"",F56/J56),""))</f>
        <v/>
      </c>
      <c r="L56" s="8">
        <f>IF(H56&lt;&gt;"Ready","",IFERROR(IF(G56="","",I56*(G56/100)),""))</f>
        <v/>
      </c>
      <c r="M56" s="8">
        <f>IF(H56&lt;&gt;"Ready","",IFERROR(IF(I56=0,"No",IF(B56=0,"Yes",IF(OR(K56&lt;=$B$2,K56-$B$2&lt;=MIN(8.881784197001252E-16*MAX(ABS(K56),ABS($B$2)),1E-9)),"No","Yes"))),""))</f>
        <v/>
      </c>
      <c r="N56" s="8">
        <f>IF(H56&lt;&gt;"Ready","",IFERROR(IF(I56=0,"No inventory",IF(B56=0,"No COGS",IF(M56="Yes","Slow mover","Within threshold"))),""))</f>
        <v/>
      </c>
      <c r="O56" s="8">
        <f>IF(H56&lt;&gt;"Ready","",IFERROR(IF(I56=0,"Turnover and DIO undefined: average inventory is zero. Check snapshot coverage and valuation.",IF(B56=0,"Turnover is zero; DIO has no finite value because COGS is zero. Stock with no COGS is flagged for review.","")),""))</f>
        <v/>
      </c>
    </row>
    <row r="57">
      <c r="A57" s="6" t="n"/>
      <c r="B57" s="7" t="n"/>
      <c r="C57" s="7" t="n"/>
      <c r="D57" s="7" t="n"/>
      <c r="E57" s="7" t="n"/>
      <c r="F57" s="7" t="n"/>
      <c r="G57" s="7" t="n"/>
      <c r="H57" s="8">
        <f>IF(COUNTA(A57:G57)=0,"",IF(TRIM(A57&amp;"")="","Item required",IFERROR(IF(OR(COUNT($B$2)&lt;&gt;1,$B$2&lt;0),"Enter nonnegative DIO threshold in B2",IF(NOT(AND(COUNT(B57,F57)=2,B57&gt;=0,F57&gt;0,COUNT(G57)=COUNTA(G57),N(G57)&gt;=0)),"Enter nonnegative values and positive period days",IF(NOT(OR(AND(COUNT(E57)=1,E57&gt;=0,COUNTA(C57:D57)=0),AND(E57="",COUNT(C57:D57)=2,MIN(C57:D57)&gt;=0))),"Enter average OR both opening and closing",IF(IF(IF(COUNT(E57)=1,E57,IF(C57/2+D57/2=0,(C57+D57)/2,C57/2+D57/2))=0,N(C57)+N(D57)+N(E57)=0,IF(B57=0,TRUE,B57/(IF(COUNT(E57)=1,E57,IF(C57/2+D57/2=0,(C57+D57)/2,C57/2+D57/2)))&gt;0)),"Ready","Calculated value below numeric range; rescale")))),"Check inputs / numeric range")))</f>
        <v/>
      </c>
      <c r="I57" s="8">
        <f>IF(H57&lt;&gt;"Ready","",IFERROR(IF(COUNT(E57)=1,E57,IF(C57/2+D57/2=0,(C57+D57)/2,C57/2+D57/2)),""))</f>
        <v/>
      </c>
      <c r="J57" s="8">
        <f>IF(H57&lt;&gt;"Ready","",IFERROR(IF(I57=0,"",B57/I57),""))</f>
        <v/>
      </c>
      <c r="K57" s="8">
        <f>IF(H57&lt;&gt;"Ready","",IFERROR(IF(OR(I57=0,B57=0),"",F57/J57),""))</f>
        <v/>
      </c>
      <c r="L57" s="8">
        <f>IF(H57&lt;&gt;"Ready","",IFERROR(IF(G57="","",I57*(G57/100)),""))</f>
        <v/>
      </c>
      <c r="M57" s="8">
        <f>IF(H57&lt;&gt;"Ready","",IFERROR(IF(I57=0,"No",IF(B57=0,"Yes",IF(OR(K57&lt;=$B$2,K57-$B$2&lt;=MIN(8.881784197001252E-16*MAX(ABS(K57),ABS($B$2)),1E-9)),"No","Yes"))),""))</f>
        <v/>
      </c>
      <c r="N57" s="8">
        <f>IF(H57&lt;&gt;"Ready","",IFERROR(IF(I57=0,"No inventory",IF(B57=0,"No COGS",IF(M57="Yes","Slow mover","Within threshold"))),""))</f>
        <v/>
      </c>
      <c r="O57" s="8">
        <f>IF(H57&lt;&gt;"Ready","",IFERROR(IF(I57=0,"Turnover and DIO undefined: average inventory is zero. Check snapshot coverage and valuation.",IF(B57=0,"Turnover is zero; DIO has no finite value because COGS is zero. Stock with no COGS is flagged for review.","")),""))</f>
        <v/>
      </c>
    </row>
    <row r="58">
      <c r="A58" s="6" t="n"/>
      <c r="B58" s="7" t="n"/>
      <c r="C58" s="7" t="n"/>
      <c r="D58" s="7" t="n"/>
      <c r="E58" s="7" t="n"/>
      <c r="F58" s="7" t="n"/>
      <c r="G58" s="7" t="n"/>
      <c r="H58" s="8">
        <f>IF(COUNTA(A58:G58)=0,"",IF(TRIM(A58&amp;"")="","Item required",IFERROR(IF(OR(COUNT($B$2)&lt;&gt;1,$B$2&lt;0),"Enter nonnegative DIO threshold in B2",IF(NOT(AND(COUNT(B58,F58)=2,B58&gt;=0,F58&gt;0,COUNT(G58)=COUNTA(G58),N(G58)&gt;=0)),"Enter nonnegative values and positive period days",IF(NOT(OR(AND(COUNT(E58)=1,E58&gt;=0,COUNTA(C58:D58)=0),AND(E58="",COUNT(C58:D58)=2,MIN(C58:D58)&gt;=0))),"Enter average OR both opening and closing",IF(IF(IF(COUNT(E58)=1,E58,IF(C58/2+D58/2=0,(C58+D58)/2,C58/2+D58/2))=0,N(C58)+N(D58)+N(E58)=0,IF(B58=0,TRUE,B58/(IF(COUNT(E58)=1,E58,IF(C58/2+D58/2=0,(C58+D58)/2,C58/2+D58/2)))&gt;0)),"Ready","Calculated value below numeric range; rescale")))),"Check inputs / numeric range")))</f>
        <v/>
      </c>
      <c r="I58" s="8">
        <f>IF(H58&lt;&gt;"Ready","",IFERROR(IF(COUNT(E58)=1,E58,IF(C58/2+D58/2=0,(C58+D58)/2,C58/2+D58/2)),""))</f>
        <v/>
      </c>
      <c r="J58" s="8">
        <f>IF(H58&lt;&gt;"Ready","",IFERROR(IF(I58=0,"",B58/I58),""))</f>
        <v/>
      </c>
      <c r="K58" s="8">
        <f>IF(H58&lt;&gt;"Ready","",IFERROR(IF(OR(I58=0,B58=0),"",F58/J58),""))</f>
        <v/>
      </c>
      <c r="L58" s="8">
        <f>IF(H58&lt;&gt;"Ready","",IFERROR(IF(G58="","",I58*(G58/100)),""))</f>
        <v/>
      </c>
      <c r="M58" s="8">
        <f>IF(H58&lt;&gt;"Ready","",IFERROR(IF(I58=0,"No",IF(B58=0,"Yes",IF(OR(K58&lt;=$B$2,K58-$B$2&lt;=MIN(8.881784197001252E-16*MAX(ABS(K58),ABS($B$2)),1E-9)),"No","Yes"))),""))</f>
        <v/>
      </c>
      <c r="N58" s="8">
        <f>IF(H58&lt;&gt;"Ready","",IFERROR(IF(I58=0,"No inventory",IF(B58=0,"No COGS",IF(M58="Yes","Slow mover","Within threshold"))),""))</f>
        <v/>
      </c>
      <c r="O58" s="8">
        <f>IF(H58&lt;&gt;"Ready","",IFERROR(IF(I58=0,"Turnover and DIO undefined: average inventory is zero. Check snapshot coverage and valuation.",IF(B58=0,"Turnover is zero; DIO has no finite value because COGS is zero. Stock with no COGS is flagged for review.","")),""))</f>
        <v/>
      </c>
    </row>
    <row r="59">
      <c r="A59" s="6" t="n"/>
      <c r="B59" s="7" t="n"/>
      <c r="C59" s="7" t="n"/>
      <c r="D59" s="7" t="n"/>
      <c r="E59" s="7" t="n"/>
      <c r="F59" s="7" t="n"/>
      <c r="G59" s="7" t="n"/>
      <c r="H59" s="8">
        <f>IF(COUNTA(A59:G59)=0,"",IF(TRIM(A59&amp;"")="","Item required",IFERROR(IF(OR(COUNT($B$2)&lt;&gt;1,$B$2&lt;0),"Enter nonnegative DIO threshold in B2",IF(NOT(AND(COUNT(B59,F59)=2,B59&gt;=0,F59&gt;0,COUNT(G59)=COUNTA(G59),N(G59)&gt;=0)),"Enter nonnegative values and positive period days",IF(NOT(OR(AND(COUNT(E59)=1,E59&gt;=0,COUNTA(C59:D59)=0),AND(E59="",COUNT(C59:D59)=2,MIN(C59:D59)&gt;=0))),"Enter average OR both opening and closing",IF(IF(IF(COUNT(E59)=1,E59,IF(C59/2+D59/2=0,(C59+D59)/2,C59/2+D59/2))=0,N(C59)+N(D59)+N(E59)=0,IF(B59=0,TRUE,B59/(IF(COUNT(E59)=1,E59,IF(C59/2+D59/2=0,(C59+D59)/2,C59/2+D59/2)))&gt;0)),"Ready","Calculated value below numeric range; rescale")))),"Check inputs / numeric range")))</f>
        <v/>
      </c>
      <c r="I59" s="8">
        <f>IF(H59&lt;&gt;"Ready","",IFERROR(IF(COUNT(E59)=1,E59,IF(C59/2+D59/2=0,(C59+D59)/2,C59/2+D59/2)),""))</f>
        <v/>
      </c>
      <c r="J59" s="8">
        <f>IF(H59&lt;&gt;"Ready","",IFERROR(IF(I59=0,"",B59/I59),""))</f>
        <v/>
      </c>
      <c r="K59" s="8">
        <f>IF(H59&lt;&gt;"Ready","",IFERROR(IF(OR(I59=0,B59=0),"",F59/J59),""))</f>
        <v/>
      </c>
      <c r="L59" s="8">
        <f>IF(H59&lt;&gt;"Ready","",IFERROR(IF(G59="","",I59*(G59/100)),""))</f>
        <v/>
      </c>
      <c r="M59" s="8">
        <f>IF(H59&lt;&gt;"Ready","",IFERROR(IF(I59=0,"No",IF(B59=0,"Yes",IF(OR(K59&lt;=$B$2,K59-$B$2&lt;=MIN(8.881784197001252E-16*MAX(ABS(K59),ABS($B$2)),1E-9)),"No","Yes"))),""))</f>
        <v/>
      </c>
      <c r="N59" s="8">
        <f>IF(H59&lt;&gt;"Ready","",IFERROR(IF(I59=0,"No inventory",IF(B59=0,"No COGS",IF(M59="Yes","Slow mover","Within threshold"))),""))</f>
        <v/>
      </c>
      <c r="O59" s="8">
        <f>IF(H59&lt;&gt;"Ready","",IFERROR(IF(I59=0,"Turnover and DIO undefined: average inventory is zero. Check snapshot coverage and valuation.",IF(B59=0,"Turnover is zero; DIO has no finite value because COGS is zero. Stock with no COGS is flagged for review.","")),""))</f>
        <v/>
      </c>
    </row>
    <row r="60">
      <c r="A60" s="6" t="n"/>
      <c r="B60" s="7" t="n"/>
      <c r="C60" s="7" t="n"/>
      <c r="D60" s="7" t="n"/>
      <c r="E60" s="7" t="n"/>
      <c r="F60" s="7" t="n"/>
      <c r="G60" s="7" t="n"/>
      <c r="H60" s="8">
        <f>IF(COUNTA(A60:G60)=0,"",IF(TRIM(A60&amp;"")="","Item required",IFERROR(IF(OR(COUNT($B$2)&lt;&gt;1,$B$2&lt;0),"Enter nonnegative DIO threshold in B2",IF(NOT(AND(COUNT(B60,F60)=2,B60&gt;=0,F60&gt;0,COUNT(G60)=COUNTA(G60),N(G60)&gt;=0)),"Enter nonnegative values and positive period days",IF(NOT(OR(AND(COUNT(E60)=1,E60&gt;=0,COUNTA(C60:D60)=0),AND(E60="",COUNT(C60:D60)=2,MIN(C60:D60)&gt;=0))),"Enter average OR both opening and closing",IF(IF(IF(COUNT(E60)=1,E60,IF(C60/2+D60/2=0,(C60+D60)/2,C60/2+D60/2))=0,N(C60)+N(D60)+N(E60)=0,IF(B60=0,TRUE,B60/(IF(COUNT(E60)=1,E60,IF(C60/2+D60/2=0,(C60+D60)/2,C60/2+D60/2)))&gt;0)),"Ready","Calculated value below numeric range; rescale")))),"Check inputs / numeric range")))</f>
        <v/>
      </c>
      <c r="I60" s="8">
        <f>IF(H60&lt;&gt;"Ready","",IFERROR(IF(COUNT(E60)=1,E60,IF(C60/2+D60/2=0,(C60+D60)/2,C60/2+D60/2)),""))</f>
        <v/>
      </c>
      <c r="J60" s="8">
        <f>IF(H60&lt;&gt;"Ready","",IFERROR(IF(I60=0,"",B60/I60),""))</f>
        <v/>
      </c>
      <c r="K60" s="8">
        <f>IF(H60&lt;&gt;"Ready","",IFERROR(IF(OR(I60=0,B60=0),"",F60/J60),""))</f>
        <v/>
      </c>
      <c r="L60" s="8">
        <f>IF(H60&lt;&gt;"Ready","",IFERROR(IF(G60="","",I60*(G60/100)),""))</f>
        <v/>
      </c>
      <c r="M60" s="8">
        <f>IF(H60&lt;&gt;"Ready","",IFERROR(IF(I60=0,"No",IF(B60=0,"Yes",IF(OR(K60&lt;=$B$2,K60-$B$2&lt;=MIN(8.881784197001252E-16*MAX(ABS(K60),ABS($B$2)),1E-9)),"No","Yes"))),""))</f>
        <v/>
      </c>
      <c r="N60" s="8">
        <f>IF(H60&lt;&gt;"Ready","",IFERROR(IF(I60=0,"No inventory",IF(B60=0,"No COGS",IF(M60="Yes","Slow mover","Within threshold"))),""))</f>
        <v/>
      </c>
      <c r="O60" s="8">
        <f>IF(H60&lt;&gt;"Ready","",IFERROR(IF(I60=0,"Turnover and DIO undefined: average inventory is zero. Check snapshot coverage and valuation.",IF(B60=0,"Turnover is zero; DIO has no finite value because COGS is zero. Stock with no COGS is flagged for review.","")),""))</f>
        <v/>
      </c>
    </row>
    <row r="61">
      <c r="A61" s="6" t="n"/>
      <c r="B61" s="7" t="n"/>
      <c r="C61" s="7" t="n"/>
      <c r="D61" s="7" t="n"/>
      <c r="E61" s="7" t="n"/>
      <c r="F61" s="7" t="n"/>
      <c r="G61" s="7" t="n"/>
      <c r="H61" s="8">
        <f>IF(COUNTA(A61:G61)=0,"",IF(TRIM(A61&amp;"")="","Item required",IFERROR(IF(OR(COUNT($B$2)&lt;&gt;1,$B$2&lt;0),"Enter nonnegative DIO threshold in B2",IF(NOT(AND(COUNT(B61,F61)=2,B61&gt;=0,F61&gt;0,COUNT(G61)=COUNTA(G61),N(G61)&gt;=0)),"Enter nonnegative values and positive period days",IF(NOT(OR(AND(COUNT(E61)=1,E61&gt;=0,COUNTA(C61:D61)=0),AND(E61="",COUNT(C61:D61)=2,MIN(C61:D61)&gt;=0))),"Enter average OR both opening and closing",IF(IF(IF(COUNT(E61)=1,E61,IF(C61/2+D61/2=0,(C61+D61)/2,C61/2+D61/2))=0,N(C61)+N(D61)+N(E61)=0,IF(B61=0,TRUE,B61/(IF(COUNT(E61)=1,E61,IF(C61/2+D61/2=0,(C61+D61)/2,C61/2+D61/2)))&gt;0)),"Ready","Calculated value below numeric range; rescale")))),"Check inputs / numeric range")))</f>
        <v/>
      </c>
      <c r="I61" s="8">
        <f>IF(H61&lt;&gt;"Ready","",IFERROR(IF(COUNT(E61)=1,E61,IF(C61/2+D61/2=0,(C61+D61)/2,C61/2+D61/2)),""))</f>
        <v/>
      </c>
      <c r="J61" s="8">
        <f>IF(H61&lt;&gt;"Ready","",IFERROR(IF(I61=0,"",B61/I61),""))</f>
        <v/>
      </c>
      <c r="K61" s="8">
        <f>IF(H61&lt;&gt;"Ready","",IFERROR(IF(OR(I61=0,B61=0),"",F61/J61),""))</f>
        <v/>
      </c>
      <c r="L61" s="8">
        <f>IF(H61&lt;&gt;"Ready","",IFERROR(IF(G61="","",I61*(G61/100)),""))</f>
        <v/>
      </c>
      <c r="M61" s="8">
        <f>IF(H61&lt;&gt;"Ready","",IFERROR(IF(I61=0,"No",IF(B61=0,"Yes",IF(OR(K61&lt;=$B$2,K61-$B$2&lt;=MIN(8.881784197001252E-16*MAX(ABS(K61),ABS($B$2)),1E-9)),"No","Yes"))),""))</f>
        <v/>
      </c>
      <c r="N61" s="8">
        <f>IF(H61&lt;&gt;"Ready","",IFERROR(IF(I61=0,"No inventory",IF(B61=0,"No COGS",IF(M61="Yes","Slow mover","Within threshold"))),""))</f>
        <v/>
      </c>
      <c r="O61" s="8">
        <f>IF(H61&lt;&gt;"Ready","",IFERROR(IF(I61=0,"Turnover and DIO undefined: average inventory is zero. Check snapshot coverage and valuation.",IF(B61=0,"Turnover is zero; DIO has no finite value because COGS is zero. Stock with no COGS is flagged for review.","")),""))</f>
        <v/>
      </c>
    </row>
    <row r="62">
      <c r="A62" s="6" t="n"/>
      <c r="B62" s="7" t="n"/>
      <c r="C62" s="7" t="n"/>
      <c r="D62" s="7" t="n"/>
      <c r="E62" s="7" t="n"/>
      <c r="F62" s="7" t="n"/>
      <c r="G62" s="7" t="n"/>
      <c r="H62" s="8">
        <f>IF(COUNTA(A62:G62)=0,"",IF(TRIM(A62&amp;"")="","Item required",IFERROR(IF(OR(COUNT($B$2)&lt;&gt;1,$B$2&lt;0),"Enter nonnegative DIO threshold in B2",IF(NOT(AND(COUNT(B62,F62)=2,B62&gt;=0,F62&gt;0,COUNT(G62)=COUNTA(G62),N(G62)&gt;=0)),"Enter nonnegative values and positive period days",IF(NOT(OR(AND(COUNT(E62)=1,E62&gt;=0,COUNTA(C62:D62)=0),AND(E62="",COUNT(C62:D62)=2,MIN(C62:D62)&gt;=0))),"Enter average OR both opening and closing",IF(IF(IF(COUNT(E62)=1,E62,IF(C62/2+D62/2=0,(C62+D62)/2,C62/2+D62/2))=0,N(C62)+N(D62)+N(E62)=0,IF(B62=0,TRUE,B62/(IF(COUNT(E62)=1,E62,IF(C62/2+D62/2=0,(C62+D62)/2,C62/2+D62/2)))&gt;0)),"Ready","Calculated value below numeric range; rescale")))),"Check inputs / numeric range")))</f>
        <v/>
      </c>
      <c r="I62" s="8">
        <f>IF(H62&lt;&gt;"Ready","",IFERROR(IF(COUNT(E62)=1,E62,IF(C62/2+D62/2=0,(C62+D62)/2,C62/2+D62/2)),""))</f>
        <v/>
      </c>
      <c r="J62" s="8">
        <f>IF(H62&lt;&gt;"Ready","",IFERROR(IF(I62=0,"",B62/I62),""))</f>
        <v/>
      </c>
      <c r="K62" s="8">
        <f>IF(H62&lt;&gt;"Ready","",IFERROR(IF(OR(I62=0,B62=0),"",F62/J62),""))</f>
        <v/>
      </c>
      <c r="L62" s="8">
        <f>IF(H62&lt;&gt;"Ready","",IFERROR(IF(G62="","",I62*(G62/100)),""))</f>
        <v/>
      </c>
      <c r="M62" s="8">
        <f>IF(H62&lt;&gt;"Ready","",IFERROR(IF(I62=0,"No",IF(B62=0,"Yes",IF(OR(K62&lt;=$B$2,K62-$B$2&lt;=MIN(8.881784197001252E-16*MAX(ABS(K62),ABS($B$2)),1E-9)),"No","Yes"))),""))</f>
        <v/>
      </c>
      <c r="N62" s="8">
        <f>IF(H62&lt;&gt;"Ready","",IFERROR(IF(I62=0,"No inventory",IF(B62=0,"No COGS",IF(M62="Yes","Slow mover","Within threshold"))),""))</f>
        <v/>
      </c>
      <c r="O62" s="8">
        <f>IF(H62&lt;&gt;"Ready","",IFERROR(IF(I62=0,"Turnover and DIO undefined: average inventory is zero. Check snapshot coverage and valuation.",IF(B62=0,"Turnover is zero; DIO has no finite value because COGS is zero. Stock with no COGS is flagged for review.","")),""))</f>
        <v/>
      </c>
    </row>
    <row r="63">
      <c r="A63" s="6" t="n"/>
      <c r="B63" s="7" t="n"/>
      <c r="C63" s="7" t="n"/>
      <c r="D63" s="7" t="n"/>
      <c r="E63" s="7" t="n"/>
      <c r="F63" s="7" t="n"/>
      <c r="G63" s="7" t="n"/>
      <c r="H63" s="8">
        <f>IF(COUNTA(A63:G63)=0,"",IF(TRIM(A63&amp;"")="","Item required",IFERROR(IF(OR(COUNT($B$2)&lt;&gt;1,$B$2&lt;0),"Enter nonnegative DIO threshold in B2",IF(NOT(AND(COUNT(B63,F63)=2,B63&gt;=0,F63&gt;0,COUNT(G63)=COUNTA(G63),N(G63)&gt;=0)),"Enter nonnegative values and positive period days",IF(NOT(OR(AND(COUNT(E63)=1,E63&gt;=0,COUNTA(C63:D63)=0),AND(E63="",COUNT(C63:D63)=2,MIN(C63:D63)&gt;=0))),"Enter average OR both opening and closing",IF(IF(IF(COUNT(E63)=1,E63,IF(C63/2+D63/2=0,(C63+D63)/2,C63/2+D63/2))=0,N(C63)+N(D63)+N(E63)=0,IF(B63=0,TRUE,B63/(IF(COUNT(E63)=1,E63,IF(C63/2+D63/2=0,(C63+D63)/2,C63/2+D63/2)))&gt;0)),"Ready","Calculated value below numeric range; rescale")))),"Check inputs / numeric range")))</f>
        <v/>
      </c>
      <c r="I63" s="8">
        <f>IF(H63&lt;&gt;"Ready","",IFERROR(IF(COUNT(E63)=1,E63,IF(C63/2+D63/2=0,(C63+D63)/2,C63/2+D63/2)),""))</f>
        <v/>
      </c>
      <c r="J63" s="8">
        <f>IF(H63&lt;&gt;"Ready","",IFERROR(IF(I63=0,"",B63/I63),""))</f>
        <v/>
      </c>
      <c r="K63" s="8">
        <f>IF(H63&lt;&gt;"Ready","",IFERROR(IF(OR(I63=0,B63=0),"",F63/J63),""))</f>
        <v/>
      </c>
      <c r="L63" s="8">
        <f>IF(H63&lt;&gt;"Ready","",IFERROR(IF(G63="","",I63*(G63/100)),""))</f>
        <v/>
      </c>
      <c r="M63" s="8">
        <f>IF(H63&lt;&gt;"Ready","",IFERROR(IF(I63=0,"No",IF(B63=0,"Yes",IF(OR(K63&lt;=$B$2,K63-$B$2&lt;=MIN(8.881784197001252E-16*MAX(ABS(K63),ABS($B$2)),1E-9)),"No","Yes"))),""))</f>
        <v/>
      </c>
      <c r="N63" s="8">
        <f>IF(H63&lt;&gt;"Ready","",IFERROR(IF(I63=0,"No inventory",IF(B63=0,"No COGS",IF(M63="Yes","Slow mover","Within threshold"))),""))</f>
        <v/>
      </c>
      <c r="O63" s="8">
        <f>IF(H63&lt;&gt;"Ready","",IFERROR(IF(I63=0,"Turnover and DIO undefined: average inventory is zero. Check snapshot coverage and valuation.",IF(B63=0,"Turnover is zero; DIO has no finite value because COGS is zero. Stock with no COGS is flagged for review.","")),""))</f>
        <v/>
      </c>
    </row>
    <row r="64">
      <c r="A64" s="6" t="n"/>
      <c r="B64" s="7" t="n"/>
      <c r="C64" s="7" t="n"/>
      <c r="D64" s="7" t="n"/>
      <c r="E64" s="7" t="n"/>
      <c r="F64" s="7" t="n"/>
      <c r="G64" s="7" t="n"/>
      <c r="H64" s="8">
        <f>IF(COUNTA(A64:G64)=0,"",IF(TRIM(A64&amp;"")="","Item required",IFERROR(IF(OR(COUNT($B$2)&lt;&gt;1,$B$2&lt;0),"Enter nonnegative DIO threshold in B2",IF(NOT(AND(COUNT(B64,F64)=2,B64&gt;=0,F64&gt;0,COUNT(G64)=COUNTA(G64),N(G64)&gt;=0)),"Enter nonnegative values and positive period days",IF(NOT(OR(AND(COUNT(E64)=1,E64&gt;=0,COUNTA(C64:D64)=0),AND(E64="",COUNT(C64:D64)=2,MIN(C64:D64)&gt;=0))),"Enter average OR both opening and closing",IF(IF(IF(COUNT(E64)=1,E64,IF(C64/2+D64/2=0,(C64+D64)/2,C64/2+D64/2))=0,N(C64)+N(D64)+N(E64)=0,IF(B64=0,TRUE,B64/(IF(COUNT(E64)=1,E64,IF(C64/2+D64/2=0,(C64+D64)/2,C64/2+D64/2)))&gt;0)),"Ready","Calculated value below numeric range; rescale")))),"Check inputs / numeric range")))</f>
        <v/>
      </c>
      <c r="I64" s="8">
        <f>IF(H64&lt;&gt;"Ready","",IFERROR(IF(COUNT(E64)=1,E64,IF(C64/2+D64/2=0,(C64+D64)/2,C64/2+D64/2)),""))</f>
        <v/>
      </c>
      <c r="J64" s="8">
        <f>IF(H64&lt;&gt;"Ready","",IFERROR(IF(I64=0,"",B64/I64),""))</f>
        <v/>
      </c>
      <c r="K64" s="8">
        <f>IF(H64&lt;&gt;"Ready","",IFERROR(IF(OR(I64=0,B64=0),"",F64/J64),""))</f>
        <v/>
      </c>
      <c r="L64" s="8">
        <f>IF(H64&lt;&gt;"Ready","",IFERROR(IF(G64="","",I64*(G64/100)),""))</f>
        <v/>
      </c>
      <c r="M64" s="8">
        <f>IF(H64&lt;&gt;"Ready","",IFERROR(IF(I64=0,"No",IF(B64=0,"Yes",IF(OR(K64&lt;=$B$2,K64-$B$2&lt;=MIN(8.881784197001252E-16*MAX(ABS(K64),ABS($B$2)),1E-9)),"No","Yes"))),""))</f>
        <v/>
      </c>
      <c r="N64" s="8">
        <f>IF(H64&lt;&gt;"Ready","",IFERROR(IF(I64=0,"No inventory",IF(B64=0,"No COGS",IF(M64="Yes","Slow mover","Within threshold"))),""))</f>
        <v/>
      </c>
      <c r="O64" s="8">
        <f>IF(H64&lt;&gt;"Ready","",IFERROR(IF(I64=0,"Turnover and DIO undefined: average inventory is zero. Check snapshot coverage and valuation.",IF(B64=0,"Turnover is zero; DIO has no finite value because COGS is zero. Stock with no COGS is flagged for review.","")),""))</f>
        <v/>
      </c>
    </row>
    <row r="65">
      <c r="A65" s="6" t="n"/>
      <c r="B65" s="7" t="n"/>
      <c r="C65" s="7" t="n"/>
      <c r="D65" s="7" t="n"/>
      <c r="E65" s="7" t="n"/>
      <c r="F65" s="7" t="n"/>
      <c r="G65" s="7" t="n"/>
      <c r="H65" s="8">
        <f>IF(COUNTA(A65:G65)=0,"",IF(TRIM(A65&amp;"")="","Item required",IFERROR(IF(OR(COUNT($B$2)&lt;&gt;1,$B$2&lt;0),"Enter nonnegative DIO threshold in B2",IF(NOT(AND(COUNT(B65,F65)=2,B65&gt;=0,F65&gt;0,COUNT(G65)=COUNTA(G65),N(G65)&gt;=0)),"Enter nonnegative values and positive period days",IF(NOT(OR(AND(COUNT(E65)=1,E65&gt;=0,COUNTA(C65:D65)=0),AND(E65="",COUNT(C65:D65)=2,MIN(C65:D65)&gt;=0))),"Enter average OR both opening and closing",IF(IF(IF(COUNT(E65)=1,E65,IF(C65/2+D65/2=0,(C65+D65)/2,C65/2+D65/2))=0,N(C65)+N(D65)+N(E65)=0,IF(B65=0,TRUE,B65/(IF(COUNT(E65)=1,E65,IF(C65/2+D65/2=0,(C65+D65)/2,C65/2+D65/2)))&gt;0)),"Ready","Calculated value below numeric range; rescale")))),"Check inputs / numeric range")))</f>
        <v/>
      </c>
      <c r="I65" s="8">
        <f>IF(H65&lt;&gt;"Ready","",IFERROR(IF(COUNT(E65)=1,E65,IF(C65/2+D65/2=0,(C65+D65)/2,C65/2+D65/2)),""))</f>
        <v/>
      </c>
      <c r="J65" s="8">
        <f>IF(H65&lt;&gt;"Ready","",IFERROR(IF(I65=0,"",B65/I65),""))</f>
        <v/>
      </c>
      <c r="K65" s="8">
        <f>IF(H65&lt;&gt;"Ready","",IFERROR(IF(OR(I65=0,B65=0),"",F65/J65),""))</f>
        <v/>
      </c>
      <c r="L65" s="8">
        <f>IF(H65&lt;&gt;"Ready","",IFERROR(IF(G65="","",I65*(G65/100)),""))</f>
        <v/>
      </c>
      <c r="M65" s="8">
        <f>IF(H65&lt;&gt;"Ready","",IFERROR(IF(I65=0,"No",IF(B65=0,"Yes",IF(OR(K65&lt;=$B$2,K65-$B$2&lt;=MIN(8.881784197001252E-16*MAX(ABS(K65),ABS($B$2)),1E-9)),"No","Yes"))),""))</f>
        <v/>
      </c>
      <c r="N65" s="8">
        <f>IF(H65&lt;&gt;"Ready","",IFERROR(IF(I65=0,"No inventory",IF(B65=0,"No COGS",IF(M65="Yes","Slow mover","Within threshold"))),""))</f>
        <v/>
      </c>
      <c r="O65" s="8">
        <f>IF(H65&lt;&gt;"Ready","",IFERROR(IF(I65=0,"Turnover and DIO undefined: average inventory is zero. Check snapshot coverage and valuation.",IF(B65=0,"Turnover is zero; DIO has no finite value because COGS is zero. Stock with no COGS is flagged for review.","")),""))</f>
        <v/>
      </c>
    </row>
    <row r="66">
      <c r="A66" s="6" t="n"/>
      <c r="B66" s="7" t="n"/>
      <c r="C66" s="7" t="n"/>
      <c r="D66" s="7" t="n"/>
      <c r="E66" s="7" t="n"/>
      <c r="F66" s="7" t="n"/>
      <c r="G66" s="7" t="n"/>
      <c r="H66" s="8">
        <f>IF(COUNTA(A66:G66)=0,"",IF(TRIM(A66&amp;"")="","Item required",IFERROR(IF(OR(COUNT($B$2)&lt;&gt;1,$B$2&lt;0),"Enter nonnegative DIO threshold in B2",IF(NOT(AND(COUNT(B66,F66)=2,B66&gt;=0,F66&gt;0,COUNT(G66)=COUNTA(G66),N(G66)&gt;=0)),"Enter nonnegative values and positive period days",IF(NOT(OR(AND(COUNT(E66)=1,E66&gt;=0,COUNTA(C66:D66)=0),AND(E66="",COUNT(C66:D66)=2,MIN(C66:D66)&gt;=0))),"Enter average OR both opening and closing",IF(IF(IF(COUNT(E66)=1,E66,IF(C66/2+D66/2=0,(C66+D66)/2,C66/2+D66/2))=0,N(C66)+N(D66)+N(E66)=0,IF(B66=0,TRUE,B66/(IF(COUNT(E66)=1,E66,IF(C66/2+D66/2=0,(C66+D66)/2,C66/2+D66/2)))&gt;0)),"Ready","Calculated value below numeric range; rescale")))),"Check inputs / numeric range")))</f>
        <v/>
      </c>
      <c r="I66" s="8">
        <f>IF(H66&lt;&gt;"Ready","",IFERROR(IF(COUNT(E66)=1,E66,IF(C66/2+D66/2=0,(C66+D66)/2,C66/2+D66/2)),""))</f>
        <v/>
      </c>
      <c r="J66" s="8">
        <f>IF(H66&lt;&gt;"Ready","",IFERROR(IF(I66=0,"",B66/I66),""))</f>
        <v/>
      </c>
      <c r="K66" s="8">
        <f>IF(H66&lt;&gt;"Ready","",IFERROR(IF(OR(I66=0,B66=0),"",F66/J66),""))</f>
        <v/>
      </c>
      <c r="L66" s="8">
        <f>IF(H66&lt;&gt;"Ready","",IFERROR(IF(G66="","",I66*(G66/100)),""))</f>
        <v/>
      </c>
      <c r="M66" s="8">
        <f>IF(H66&lt;&gt;"Ready","",IFERROR(IF(I66=0,"No",IF(B66=0,"Yes",IF(OR(K66&lt;=$B$2,K66-$B$2&lt;=MIN(8.881784197001252E-16*MAX(ABS(K66),ABS($B$2)),1E-9)),"No","Yes"))),""))</f>
        <v/>
      </c>
      <c r="N66" s="8">
        <f>IF(H66&lt;&gt;"Ready","",IFERROR(IF(I66=0,"No inventory",IF(B66=0,"No COGS",IF(M66="Yes","Slow mover","Within threshold"))),""))</f>
        <v/>
      </c>
      <c r="O66" s="8">
        <f>IF(H66&lt;&gt;"Ready","",IFERROR(IF(I66=0,"Turnover and DIO undefined: average inventory is zero. Check snapshot coverage and valuation.",IF(B66=0,"Turnover is zero; DIO has no finite value because COGS is zero. Stock with no COGS is flagged for review.","")),""))</f>
        <v/>
      </c>
    </row>
    <row r="67">
      <c r="A67" s="6" t="n"/>
      <c r="B67" s="7" t="n"/>
      <c r="C67" s="7" t="n"/>
      <c r="D67" s="7" t="n"/>
      <c r="E67" s="7" t="n"/>
      <c r="F67" s="7" t="n"/>
      <c r="G67" s="7" t="n"/>
      <c r="H67" s="8">
        <f>IF(COUNTA(A67:G67)=0,"",IF(TRIM(A67&amp;"")="","Item required",IFERROR(IF(OR(COUNT($B$2)&lt;&gt;1,$B$2&lt;0),"Enter nonnegative DIO threshold in B2",IF(NOT(AND(COUNT(B67,F67)=2,B67&gt;=0,F67&gt;0,COUNT(G67)=COUNTA(G67),N(G67)&gt;=0)),"Enter nonnegative values and positive period days",IF(NOT(OR(AND(COUNT(E67)=1,E67&gt;=0,COUNTA(C67:D67)=0),AND(E67="",COUNT(C67:D67)=2,MIN(C67:D67)&gt;=0))),"Enter average OR both opening and closing",IF(IF(IF(COUNT(E67)=1,E67,IF(C67/2+D67/2=0,(C67+D67)/2,C67/2+D67/2))=0,N(C67)+N(D67)+N(E67)=0,IF(B67=0,TRUE,B67/(IF(COUNT(E67)=1,E67,IF(C67/2+D67/2=0,(C67+D67)/2,C67/2+D67/2)))&gt;0)),"Ready","Calculated value below numeric range; rescale")))),"Check inputs / numeric range")))</f>
        <v/>
      </c>
      <c r="I67" s="8">
        <f>IF(H67&lt;&gt;"Ready","",IFERROR(IF(COUNT(E67)=1,E67,IF(C67/2+D67/2=0,(C67+D67)/2,C67/2+D67/2)),""))</f>
        <v/>
      </c>
      <c r="J67" s="8">
        <f>IF(H67&lt;&gt;"Ready","",IFERROR(IF(I67=0,"",B67/I67),""))</f>
        <v/>
      </c>
      <c r="K67" s="8">
        <f>IF(H67&lt;&gt;"Ready","",IFERROR(IF(OR(I67=0,B67=0),"",F67/J67),""))</f>
        <v/>
      </c>
      <c r="L67" s="8">
        <f>IF(H67&lt;&gt;"Ready","",IFERROR(IF(G67="","",I67*(G67/100)),""))</f>
        <v/>
      </c>
      <c r="M67" s="8">
        <f>IF(H67&lt;&gt;"Ready","",IFERROR(IF(I67=0,"No",IF(B67=0,"Yes",IF(OR(K67&lt;=$B$2,K67-$B$2&lt;=MIN(8.881784197001252E-16*MAX(ABS(K67),ABS($B$2)),1E-9)),"No","Yes"))),""))</f>
        <v/>
      </c>
      <c r="N67" s="8">
        <f>IF(H67&lt;&gt;"Ready","",IFERROR(IF(I67=0,"No inventory",IF(B67=0,"No COGS",IF(M67="Yes","Slow mover","Within threshold"))),""))</f>
        <v/>
      </c>
      <c r="O67" s="8">
        <f>IF(H67&lt;&gt;"Ready","",IFERROR(IF(I67=0,"Turnover and DIO undefined: average inventory is zero. Check snapshot coverage and valuation.",IF(B67=0,"Turnover is zero; DIO has no finite value because COGS is zero. Stock with no COGS is flagged for review.","")),""))</f>
        <v/>
      </c>
    </row>
    <row r="68">
      <c r="A68" s="6" t="n"/>
      <c r="B68" s="7" t="n"/>
      <c r="C68" s="7" t="n"/>
      <c r="D68" s="7" t="n"/>
      <c r="E68" s="7" t="n"/>
      <c r="F68" s="7" t="n"/>
      <c r="G68" s="7" t="n"/>
      <c r="H68" s="8">
        <f>IF(COUNTA(A68:G68)=0,"",IF(TRIM(A68&amp;"")="","Item required",IFERROR(IF(OR(COUNT($B$2)&lt;&gt;1,$B$2&lt;0),"Enter nonnegative DIO threshold in B2",IF(NOT(AND(COUNT(B68,F68)=2,B68&gt;=0,F68&gt;0,COUNT(G68)=COUNTA(G68),N(G68)&gt;=0)),"Enter nonnegative values and positive period days",IF(NOT(OR(AND(COUNT(E68)=1,E68&gt;=0,COUNTA(C68:D68)=0),AND(E68="",COUNT(C68:D68)=2,MIN(C68:D68)&gt;=0))),"Enter average OR both opening and closing",IF(IF(IF(COUNT(E68)=1,E68,IF(C68/2+D68/2=0,(C68+D68)/2,C68/2+D68/2))=0,N(C68)+N(D68)+N(E68)=0,IF(B68=0,TRUE,B68/(IF(COUNT(E68)=1,E68,IF(C68/2+D68/2=0,(C68+D68)/2,C68/2+D68/2)))&gt;0)),"Ready","Calculated value below numeric range; rescale")))),"Check inputs / numeric range")))</f>
        <v/>
      </c>
      <c r="I68" s="8">
        <f>IF(H68&lt;&gt;"Ready","",IFERROR(IF(COUNT(E68)=1,E68,IF(C68/2+D68/2=0,(C68+D68)/2,C68/2+D68/2)),""))</f>
        <v/>
      </c>
      <c r="J68" s="8">
        <f>IF(H68&lt;&gt;"Ready","",IFERROR(IF(I68=0,"",B68/I68),""))</f>
        <v/>
      </c>
      <c r="K68" s="8">
        <f>IF(H68&lt;&gt;"Ready","",IFERROR(IF(OR(I68=0,B68=0),"",F68/J68),""))</f>
        <v/>
      </c>
      <c r="L68" s="8">
        <f>IF(H68&lt;&gt;"Ready","",IFERROR(IF(G68="","",I68*(G68/100)),""))</f>
        <v/>
      </c>
      <c r="M68" s="8">
        <f>IF(H68&lt;&gt;"Ready","",IFERROR(IF(I68=0,"No",IF(B68=0,"Yes",IF(OR(K68&lt;=$B$2,K68-$B$2&lt;=MIN(8.881784197001252E-16*MAX(ABS(K68),ABS($B$2)),1E-9)),"No","Yes"))),""))</f>
        <v/>
      </c>
      <c r="N68" s="8">
        <f>IF(H68&lt;&gt;"Ready","",IFERROR(IF(I68=0,"No inventory",IF(B68=0,"No COGS",IF(M68="Yes","Slow mover","Within threshold"))),""))</f>
        <v/>
      </c>
      <c r="O68" s="8">
        <f>IF(H68&lt;&gt;"Ready","",IFERROR(IF(I68=0,"Turnover and DIO undefined: average inventory is zero. Check snapshot coverage and valuation.",IF(B68=0,"Turnover is zero; DIO has no finite value because COGS is zero. Stock with no COGS is flagged for review.","")),""))</f>
        <v/>
      </c>
    </row>
    <row r="69">
      <c r="A69" s="6" t="n"/>
      <c r="B69" s="7" t="n"/>
      <c r="C69" s="7" t="n"/>
      <c r="D69" s="7" t="n"/>
      <c r="E69" s="7" t="n"/>
      <c r="F69" s="7" t="n"/>
      <c r="G69" s="7" t="n"/>
      <c r="H69" s="8">
        <f>IF(COUNTA(A69:G69)=0,"",IF(TRIM(A69&amp;"")="","Item required",IFERROR(IF(OR(COUNT($B$2)&lt;&gt;1,$B$2&lt;0),"Enter nonnegative DIO threshold in B2",IF(NOT(AND(COUNT(B69,F69)=2,B69&gt;=0,F69&gt;0,COUNT(G69)=COUNTA(G69),N(G69)&gt;=0)),"Enter nonnegative values and positive period days",IF(NOT(OR(AND(COUNT(E69)=1,E69&gt;=0,COUNTA(C69:D69)=0),AND(E69="",COUNT(C69:D69)=2,MIN(C69:D69)&gt;=0))),"Enter average OR both opening and closing",IF(IF(IF(COUNT(E69)=1,E69,IF(C69/2+D69/2=0,(C69+D69)/2,C69/2+D69/2))=0,N(C69)+N(D69)+N(E69)=0,IF(B69=0,TRUE,B69/(IF(COUNT(E69)=1,E69,IF(C69/2+D69/2=0,(C69+D69)/2,C69/2+D69/2)))&gt;0)),"Ready","Calculated value below numeric range; rescale")))),"Check inputs / numeric range")))</f>
        <v/>
      </c>
      <c r="I69" s="8">
        <f>IF(H69&lt;&gt;"Ready","",IFERROR(IF(COUNT(E69)=1,E69,IF(C69/2+D69/2=0,(C69+D69)/2,C69/2+D69/2)),""))</f>
        <v/>
      </c>
      <c r="J69" s="8">
        <f>IF(H69&lt;&gt;"Ready","",IFERROR(IF(I69=0,"",B69/I69),""))</f>
        <v/>
      </c>
      <c r="K69" s="8">
        <f>IF(H69&lt;&gt;"Ready","",IFERROR(IF(OR(I69=0,B69=0),"",F69/J69),""))</f>
        <v/>
      </c>
      <c r="L69" s="8">
        <f>IF(H69&lt;&gt;"Ready","",IFERROR(IF(G69="","",I69*(G69/100)),""))</f>
        <v/>
      </c>
      <c r="M69" s="8">
        <f>IF(H69&lt;&gt;"Ready","",IFERROR(IF(I69=0,"No",IF(B69=0,"Yes",IF(OR(K69&lt;=$B$2,K69-$B$2&lt;=MIN(8.881784197001252E-16*MAX(ABS(K69),ABS($B$2)),1E-9)),"No","Yes"))),""))</f>
        <v/>
      </c>
      <c r="N69" s="8">
        <f>IF(H69&lt;&gt;"Ready","",IFERROR(IF(I69=0,"No inventory",IF(B69=0,"No COGS",IF(M69="Yes","Slow mover","Within threshold"))),""))</f>
        <v/>
      </c>
      <c r="O69" s="8">
        <f>IF(H69&lt;&gt;"Ready","",IFERROR(IF(I69=0,"Turnover and DIO undefined: average inventory is zero. Check snapshot coverage and valuation.",IF(B69=0,"Turnover is zero; DIO has no finite value because COGS is zero. Stock with no COGS is flagged for review.","")),""))</f>
        <v/>
      </c>
    </row>
    <row r="70">
      <c r="A70" s="6" t="n"/>
      <c r="B70" s="7" t="n"/>
      <c r="C70" s="7" t="n"/>
      <c r="D70" s="7" t="n"/>
      <c r="E70" s="7" t="n"/>
      <c r="F70" s="7" t="n"/>
      <c r="G70" s="7" t="n"/>
      <c r="H70" s="8">
        <f>IF(COUNTA(A70:G70)=0,"",IF(TRIM(A70&amp;"")="","Item required",IFERROR(IF(OR(COUNT($B$2)&lt;&gt;1,$B$2&lt;0),"Enter nonnegative DIO threshold in B2",IF(NOT(AND(COUNT(B70,F70)=2,B70&gt;=0,F70&gt;0,COUNT(G70)=COUNTA(G70),N(G70)&gt;=0)),"Enter nonnegative values and positive period days",IF(NOT(OR(AND(COUNT(E70)=1,E70&gt;=0,COUNTA(C70:D70)=0),AND(E70="",COUNT(C70:D70)=2,MIN(C70:D70)&gt;=0))),"Enter average OR both opening and closing",IF(IF(IF(COUNT(E70)=1,E70,IF(C70/2+D70/2=0,(C70+D70)/2,C70/2+D70/2))=0,N(C70)+N(D70)+N(E70)=0,IF(B70=0,TRUE,B70/(IF(COUNT(E70)=1,E70,IF(C70/2+D70/2=0,(C70+D70)/2,C70/2+D70/2)))&gt;0)),"Ready","Calculated value below numeric range; rescale")))),"Check inputs / numeric range")))</f>
        <v/>
      </c>
      <c r="I70" s="8">
        <f>IF(H70&lt;&gt;"Ready","",IFERROR(IF(COUNT(E70)=1,E70,IF(C70/2+D70/2=0,(C70+D70)/2,C70/2+D70/2)),""))</f>
        <v/>
      </c>
      <c r="J70" s="8">
        <f>IF(H70&lt;&gt;"Ready","",IFERROR(IF(I70=0,"",B70/I70),""))</f>
        <v/>
      </c>
      <c r="K70" s="8">
        <f>IF(H70&lt;&gt;"Ready","",IFERROR(IF(OR(I70=0,B70=0),"",F70/J70),""))</f>
        <v/>
      </c>
      <c r="L70" s="8">
        <f>IF(H70&lt;&gt;"Ready","",IFERROR(IF(G70="","",I70*(G70/100)),""))</f>
        <v/>
      </c>
      <c r="M70" s="8">
        <f>IF(H70&lt;&gt;"Ready","",IFERROR(IF(I70=0,"No",IF(B70=0,"Yes",IF(OR(K70&lt;=$B$2,K70-$B$2&lt;=MIN(8.881784197001252E-16*MAX(ABS(K70),ABS($B$2)),1E-9)),"No","Yes"))),""))</f>
        <v/>
      </c>
      <c r="N70" s="8">
        <f>IF(H70&lt;&gt;"Ready","",IFERROR(IF(I70=0,"No inventory",IF(B70=0,"No COGS",IF(M70="Yes","Slow mover","Within threshold"))),""))</f>
        <v/>
      </c>
      <c r="O70" s="8">
        <f>IF(H70&lt;&gt;"Ready","",IFERROR(IF(I70=0,"Turnover and DIO undefined: average inventory is zero. Check snapshot coverage and valuation.",IF(B70=0,"Turnover is zero; DIO has no finite value because COGS is zero. Stock with no COGS is flagged for review.","")),""))</f>
        <v/>
      </c>
    </row>
    <row r="71">
      <c r="A71" s="6" t="n"/>
      <c r="B71" s="7" t="n"/>
      <c r="C71" s="7" t="n"/>
      <c r="D71" s="7" t="n"/>
      <c r="E71" s="7" t="n"/>
      <c r="F71" s="7" t="n"/>
      <c r="G71" s="7" t="n"/>
      <c r="H71" s="8">
        <f>IF(COUNTA(A71:G71)=0,"",IF(TRIM(A71&amp;"")="","Item required",IFERROR(IF(OR(COUNT($B$2)&lt;&gt;1,$B$2&lt;0),"Enter nonnegative DIO threshold in B2",IF(NOT(AND(COUNT(B71,F71)=2,B71&gt;=0,F71&gt;0,COUNT(G71)=COUNTA(G71),N(G71)&gt;=0)),"Enter nonnegative values and positive period days",IF(NOT(OR(AND(COUNT(E71)=1,E71&gt;=0,COUNTA(C71:D71)=0),AND(E71="",COUNT(C71:D71)=2,MIN(C71:D71)&gt;=0))),"Enter average OR both opening and closing",IF(IF(IF(COUNT(E71)=1,E71,IF(C71/2+D71/2=0,(C71+D71)/2,C71/2+D71/2))=0,N(C71)+N(D71)+N(E71)=0,IF(B71=0,TRUE,B71/(IF(COUNT(E71)=1,E71,IF(C71/2+D71/2=0,(C71+D71)/2,C71/2+D71/2)))&gt;0)),"Ready","Calculated value below numeric range; rescale")))),"Check inputs / numeric range")))</f>
        <v/>
      </c>
      <c r="I71" s="8">
        <f>IF(H71&lt;&gt;"Ready","",IFERROR(IF(COUNT(E71)=1,E71,IF(C71/2+D71/2=0,(C71+D71)/2,C71/2+D71/2)),""))</f>
        <v/>
      </c>
      <c r="J71" s="8">
        <f>IF(H71&lt;&gt;"Ready","",IFERROR(IF(I71=0,"",B71/I71),""))</f>
        <v/>
      </c>
      <c r="K71" s="8">
        <f>IF(H71&lt;&gt;"Ready","",IFERROR(IF(OR(I71=0,B71=0),"",F71/J71),""))</f>
        <v/>
      </c>
      <c r="L71" s="8">
        <f>IF(H71&lt;&gt;"Ready","",IFERROR(IF(G71="","",I71*(G71/100)),""))</f>
        <v/>
      </c>
      <c r="M71" s="8">
        <f>IF(H71&lt;&gt;"Ready","",IFERROR(IF(I71=0,"No",IF(B71=0,"Yes",IF(OR(K71&lt;=$B$2,K71-$B$2&lt;=MIN(8.881784197001252E-16*MAX(ABS(K71),ABS($B$2)),1E-9)),"No","Yes"))),""))</f>
        <v/>
      </c>
      <c r="N71" s="8">
        <f>IF(H71&lt;&gt;"Ready","",IFERROR(IF(I71=0,"No inventory",IF(B71=0,"No COGS",IF(M71="Yes","Slow mover","Within threshold"))),""))</f>
        <v/>
      </c>
      <c r="O71" s="8">
        <f>IF(H71&lt;&gt;"Ready","",IFERROR(IF(I71=0,"Turnover and DIO undefined: average inventory is zero. Check snapshot coverage and valuation.",IF(B71=0,"Turnover is zero; DIO has no finite value because COGS is zero. Stock with no COGS is flagged for review.","")),""))</f>
        <v/>
      </c>
    </row>
    <row r="72">
      <c r="A72" s="6" t="n"/>
      <c r="B72" s="7" t="n"/>
      <c r="C72" s="7" t="n"/>
      <c r="D72" s="7" t="n"/>
      <c r="E72" s="7" t="n"/>
      <c r="F72" s="7" t="n"/>
      <c r="G72" s="7" t="n"/>
      <c r="H72" s="8">
        <f>IF(COUNTA(A72:G72)=0,"",IF(TRIM(A72&amp;"")="","Item required",IFERROR(IF(OR(COUNT($B$2)&lt;&gt;1,$B$2&lt;0),"Enter nonnegative DIO threshold in B2",IF(NOT(AND(COUNT(B72,F72)=2,B72&gt;=0,F72&gt;0,COUNT(G72)=COUNTA(G72),N(G72)&gt;=0)),"Enter nonnegative values and positive period days",IF(NOT(OR(AND(COUNT(E72)=1,E72&gt;=0,COUNTA(C72:D72)=0),AND(E72="",COUNT(C72:D72)=2,MIN(C72:D72)&gt;=0))),"Enter average OR both opening and closing",IF(IF(IF(COUNT(E72)=1,E72,IF(C72/2+D72/2=0,(C72+D72)/2,C72/2+D72/2))=0,N(C72)+N(D72)+N(E72)=0,IF(B72=0,TRUE,B72/(IF(COUNT(E72)=1,E72,IF(C72/2+D72/2=0,(C72+D72)/2,C72/2+D72/2)))&gt;0)),"Ready","Calculated value below numeric range; rescale")))),"Check inputs / numeric range")))</f>
        <v/>
      </c>
      <c r="I72" s="8">
        <f>IF(H72&lt;&gt;"Ready","",IFERROR(IF(COUNT(E72)=1,E72,IF(C72/2+D72/2=0,(C72+D72)/2,C72/2+D72/2)),""))</f>
        <v/>
      </c>
      <c r="J72" s="8">
        <f>IF(H72&lt;&gt;"Ready","",IFERROR(IF(I72=0,"",B72/I72),""))</f>
        <v/>
      </c>
      <c r="K72" s="8">
        <f>IF(H72&lt;&gt;"Ready","",IFERROR(IF(OR(I72=0,B72=0),"",F72/J72),""))</f>
        <v/>
      </c>
      <c r="L72" s="8">
        <f>IF(H72&lt;&gt;"Ready","",IFERROR(IF(G72="","",I72*(G72/100)),""))</f>
        <v/>
      </c>
      <c r="M72" s="8">
        <f>IF(H72&lt;&gt;"Ready","",IFERROR(IF(I72=0,"No",IF(B72=0,"Yes",IF(OR(K72&lt;=$B$2,K72-$B$2&lt;=MIN(8.881784197001252E-16*MAX(ABS(K72),ABS($B$2)),1E-9)),"No","Yes"))),""))</f>
        <v/>
      </c>
      <c r="N72" s="8">
        <f>IF(H72&lt;&gt;"Ready","",IFERROR(IF(I72=0,"No inventory",IF(B72=0,"No COGS",IF(M72="Yes","Slow mover","Within threshold"))),""))</f>
        <v/>
      </c>
      <c r="O72" s="8">
        <f>IF(H72&lt;&gt;"Ready","",IFERROR(IF(I72=0,"Turnover and DIO undefined: average inventory is zero. Check snapshot coverage and valuation.",IF(B72=0,"Turnover is zero; DIO has no finite value because COGS is zero. Stock with no COGS is flagged for review.","")),""))</f>
        <v/>
      </c>
    </row>
    <row r="73">
      <c r="A73" s="6" t="n"/>
      <c r="B73" s="7" t="n"/>
      <c r="C73" s="7" t="n"/>
      <c r="D73" s="7" t="n"/>
      <c r="E73" s="7" t="n"/>
      <c r="F73" s="7" t="n"/>
      <c r="G73" s="7" t="n"/>
      <c r="H73" s="8">
        <f>IF(COUNTA(A73:G73)=0,"",IF(TRIM(A73&amp;"")="","Item required",IFERROR(IF(OR(COUNT($B$2)&lt;&gt;1,$B$2&lt;0),"Enter nonnegative DIO threshold in B2",IF(NOT(AND(COUNT(B73,F73)=2,B73&gt;=0,F73&gt;0,COUNT(G73)=COUNTA(G73),N(G73)&gt;=0)),"Enter nonnegative values and positive period days",IF(NOT(OR(AND(COUNT(E73)=1,E73&gt;=0,COUNTA(C73:D73)=0),AND(E73="",COUNT(C73:D73)=2,MIN(C73:D73)&gt;=0))),"Enter average OR both opening and closing",IF(IF(IF(COUNT(E73)=1,E73,IF(C73/2+D73/2=0,(C73+D73)/2,C73/2+D73/2))=0,N(C73)+N(D73)+N(E73)=0,IF(B73=0,TRUE,B73/(IF(COUNT(E73)=1,E73,IF(C73/2+D73/2=0,(C73+D73)/2,C73/2+D73/2)))&gt;0)),"Ready","Calculated value below numeric range; rescale")))),"Check inputs / numeric range")))</f>
        <v/>
      </c>
      <c r="I73" s="8">
        <f>IF(H73&lt;&gt;"Ready","",IFERROR(IF(COUNT(E73)=1,E73,IF(C73/2+D73/2=0,(C73+D73)/2,C73/2+D73/2)),""))</f>
        <v/>
      </c>
      <c r="J73" s="8">
        <f>IF(H73&lt;&gt;"Ready","",IFERROR(IF(I73=0,"",B73/I73),""))</f>
        <v/>
      </c>
      <c r="K73" s="8">
        <f>IF(H73&lt;&gt;"Ready","",IFERROR(IF(OR(I73=0,B73=0),"",F73/J73),""))</f>
        <v/>
      </c>
      <c r="L73" s="8">
        <f>IF(H73&lt;&gt;"Ready","",IFERROR(IF(G73="","",I73*(G73/100)),""))</f>
        <v/>
      </c>
      <c r="M73" s="8">
        <f>IF(H73&lt;&gt;"Ready","",IFERROR(IF(I73=0,"No",IF(B73=0,"Yes",IF(OR(K73&lt;=$B$2,K73-$B$2&lt;=MIN(8.881784197001252E-16*MAX(ABS(K73),ABS($B$2)),1E-9)),"No","Yes"))),""))</f>
        <v/>
      </c>
      <c r="N73" s="8">
        <f>IF(H73&lt;&gt;"Ready","",IFERROR(IF(I73=0,"No inventory",IF(B73=0,"No COGS",IF(M73="Yes","Slow mover","Within threshold"))),""))</f>
        <v/>
      </c>
      <c r="O73" s="8">
        <f>IF(H73&lt;&gt;"Ready","",IFERROR(IF(I73=0,"Turnover and DIO undefined: average inventory is zero. Check snapshot coverage and valuation.",IF(B73=0,"Turnover is zero; DIO has no finite value because COGS is zero. Stock with no COGS is flagged for review.","")),""))</f>
        <v/>
      </c>
    </row>
    <row r="74">
      <c r="A74" s="6" t="n"/>
      <c r="B74" s="7" t="n"/>
      <c r="C74" s="7" t="n"/>
      <c r="D74" s="7" t="n"/>
      <c r="E74" s="7" t="n"/>
      <c r="F74" s="7" t="n"/>
      <c r="G74" s="7" t="n"/>
      <c r="H74" s="8">
        <f>IF(COUNTA(A74:G74)=0,"",IF(TRIM(A74&amp;"")="","Item required",IFERROR(IF(OR(COUNT($B$2)&lt;&gt;1,$B$2&lt;0),"Enter nonnegative DIO threshold in B2",IF(NOT(AND(COUNT(B74,F74)=2,B74&gt;=0,F74&gt;0,COUNT(G74)=COUNTA(G74),N(G74)&gt;=0)),"Enter nonnegative values and positive period days",IF(NOT(OR(AND(COUNT(E74)=1,E74&gt;=0,COUNTA(C74:D74)=0),AND(E74="",COUNT(C74:D74)=2,MIN(C74:D74)&gt;=0))),"Enter average OR both opening and closing",IF(IF(IF(COUNT(E74)=1,E74,IF(C74/2+D74/2=0,(C74+D74)/2,C74/2+D74/2))=0,N(C74)+N(D74)+N(E74)=0,IF(B74=0,TRUE,B74/(IF(COUNT(E74)=1,E74,IF(C74/2+D74/2=0,(C74+D74)/2,C74/2+D74/2)))&gt;0)),"Ready","Calculated value below numeric range; rescale")))),"Check inputs / numeric range")))</f>
        <v/>
      </c>
      <c r="I74" s="8">
        <f>IF(H74&lt;&gt;"Ready","",IFERROR(IF(COUNT(E74)=1,E74,IF(C74/2+D74/2=0,(C74+D74)/2,C74/2+D74/2)),""))</f>
        <v/>
      </c>
      <c r="J74" s="8">
        <f>IF(H74&lt;&gt;"Ready","",IFERROR(IF(I74=0,"",B74/I74),""))</f>
        <v/>
      </c>
      <c r="K74" s="8">
        <f>IF(H74&lt;&gt;"Ready","",IFERROR(IF(OR(I74=0,B74=0),"",F74/J74),""))</f>
        <v/>
      </c>
      <c r="L74" s="8">
        <f>IF(H74&lt;&gt;"Ready","",IFERROR(IF(G74="","",I74*(G74/100)),""))</f>
        <v/>
      </c>
      <c r="M74" s="8">
        <f>IF(H74&lt;&gt;"Ready","",IFERROR(IF(I74=0,"No",IF(B74=0,"Yes",IF(OR(K74&lt;=$B$2,K74-$B$2&lt;=MIN(8.881784197001252E-16*MAX(ABS(K74),ABS($B$2)),1E-9)),"No","Yes"))),""))</f>
        <v/>
      </c>
      <c r="N74" s="8">
        <f>IF(H74&lt;&gt;"Ready","",IFERROR(IF(I74=0,"No inventory",IF(B74=0,"No COGS",IF(M74="Yes","Slow mover","Within threshold"))),""))</f>
        <v/>
      </c>
      <c r="O74" s="8">
        <f>IF(H74&lt;&gt;"Ready","",IFERROR(IF(I74=0,"Turnover and DIO undefined: average inventory is zero. Check snapshot coverage and valuation.",IF(B74=0,"Turnover is zero; DIO has no finite value because COGS is zero. Stock with no COGS is flagged for review.","")),""))</f>
        <v/>
      </c>
    </row>
    <row r="75">
      <c r="A75" s="6" t="n"/>
      <c r="B75" s="7" t="n"/>
      <c r="C75" s="7" t="n"/>
      <c r="D75" s="7" t="n"/>
      <c r="E75" s="7" t="n"/>
      <c r="F75" s="7" t="n"/>
      <c r="G75" s="7" t="n"/>
      <c r="H75" s="8">
        <f>IF(COUNTA(A75:G75)=0,"",IF(TRIM(A75&amp;"")="","Item required",IFERROR(IF(OR(COUNT($B$2)&lt;&gt;1,$B$2&lt;0),"Enter nonnegative DIO threshold in B2",IF(NOT(AND(COUNT(B75,F75)=2,B75&gt;=0,F75&gt;0,COUNT(G75)=COUNTA(G75),N(G75)&gt;=0)),"Enter nonnegative values and positive period days",IF(NOT(OR(AND(COUNT(E75)=1,E75&gt;=0,COUNTA(C75:D75)=0),AND(E75="",COUNT(C75:D75)=2,MIN(C75:D75)&gt;=0))),"Enter average OR both opening and closing",IF(IF(IF(COUNT(E75)=1,E75,IF(C75/2+D75/2=0,(C75+D75)/2,C75/2+D75/2))=0,N(C75)+N(D75)+N(E75)=0,IF(B75=0,TRUE,B75/(IF(COUNT(E75)=1,E75,IF(C75/2+D75/2=0,(C75+D75)/2,C75/2+D75/2)))&gt;0)),"Ready","Calculated value below numeric range; rescale")))),"Check inputs / numeric range")))</f>
        <v/>
      </c>
      <c r="I75" s="8">
        <f>IF(H75&lt;&gt;"Ready","",IFERROR(IF(COUNT(E75)=1,E75,IF(C75/2+D75/2=0,(C75+D75)/2,C75/2+D75/2)),""))</f>
        <v/>
      </c>
      <c r="J75" s="8">
        <f>IF(H75&lt;&gt;"Ready","",IFERROR(IF(I75=0,"",B75/I75),""))</f>
        <v/>
      </c>
      <c r="K75" s="8">
        <f>IF(H75&lt;&gt;"Ready","",IFERROR(IF(OR(I75=0,B75=0),"",F75/J75),""))</f>
        <v/>
      </c>
      <c r="L75" s="8">
        <f>IF(H75&lt;&gt;"Ready","",IFERROR(IF(G75="","",I75*(G75/100)),""))</f>
        <v/>
      </c>
      <c r="M75" s="8">
        <f>IF(H75&lt;&gt;"Ready","",IFERROR(IF(I75=0,"No",IF(B75=0,"Yes",IF(OR(K75&lt;=$B$2,K75-$B$2&lt;=MIN(8.881784197001252E-16*MAX(ABS(K75),ABS($B$2)),1E-9)),"No","Yes"))),""))</f>
        <v/>
      </c>
      <c r="N75" s="8">
        <f>IF(H75&lt;&gt;"Ready","",IFERROR(IF(I75=0,"No inventory",IF(B75=0,"No COGS",IF(M75="Yes","Slow mover","Within threshold"))),""))</f>
        <v/>
      </c>
      <c r="O75" s="8">
        <f>IF(H75&lt;&gt;"Ready","",IFERROR(IF(I75=0,"Turnover and DIO undefined: average inventory is zero. Check snapshot coverage and valuation.",IF(B75=0,"Turnover is zero; DIO has no finite value because COGS is zero. Stock with no COGS is flagged for review.","")),""))</f>
        <v/>
      </c>
    </row>
    <row r="76">
      <c r="A76" s="6" t="n"/>
      <c r="B76" s="7" t="n"/>
      <c r="C76" s="7" t="n"/>
      <c r="D76" s="7" t="n"/>
      <c r="E76" s="7" t="n"/>
      <c r="F76" s="7" t="n"/>
      <c r="G76" s="7" t="n"/>
      <c r="H76" s="8">
        <f>IF(COUNTA(A76:G76)=0,"",IF(TRIM(A76&amp;"")="","Item required",IFERROR(IF(OR(COUNT($B$2)&lt;&gt;1,$B$2&lt;0),"Enter nonnegative DIO threshold in B2",IF(NOT(AND(COUNT(B76,F76)=2,B76&gt;=0,F76&gt;0,COUNT(G76)=COUNTA(G76),N(G76)&gt;=0)),"Enter nonnegative values and positive period days",IF(NOT(OR(AND(COUNT(E76)=1,E76&gt;=0,COUNTA(C76:D76)=0),AND(E76="",COUNT(C76:D76)=2,MIN(C76:D76)&gt;=0))),"Enter average OR both opening and closing",IF(IF(IF(COUNT(E76)=1,E76,IF(C76/2+D76/2=0,(C76+D76)/2,C76/2+D76/2))=0,N(C76)+N(D76)+N(E76)=0,IF(B76=0,TRUE,B76/(IF(COUNT(E76)=1,E76,IF(C76/2+D76/2=0,(C76+D76)/2,C76/2+D76/2)))&gt;0)),"Ready","Calculated value below numeric range; rescale")))),"Check inputs / numeric range")))</f>
        <v/>
      </c>
      <c r="I76" s="8">
        <f>IF(H76&lt;&gt;"Ready","",IFERROR(IF(COUNT(E76)=1,E76,IF(C76/2+D76/2=0,(C76+D76)/2,C76/2+D76/2)),""))</f>
        <v/>
      </c>
      <c r="J76" s="8">
        <f>IF(H76&lt;&gt;"Ready","",IFERROR(IF(I76=0,"",B76/I76),""))</f>
        <v/>
      </c>
      <c r="K76" s="8">
        <f>IF(H76&lt;&gt;"Ready","",IFERROR(IF(OR(I76=0,B76=0),"",F76/J76),""))</f>
        <v/>
      </c>
      <c r="L76" s="8">
        <f>IF(H76&lt;&gt;"Ready","",IFERROR(IF(G76="","",I76*(G76/100)),""))</f>
        <v/>
      </c>
      <c r="M76" s="8">
        <f>IF(H76&lt;&gt;"Ready","",IFERROR(IF(I76=0,"No",IF(B76=0,"Yes",IF(OR(K76&lt;=$B$2,K76-$B$2&lt;=MIN(8.881784197001252E-16*MAX(ABS(K76),ABS($B$2)),1E-9)),"No","Yes"))),""))</f>
        <v/>
      </c>
      <c r="N76" s="8">
        <f>IF(H76&lt;&gt;"Ready","",IFERROR(IF(I76=0,"No inventory",IF(B76=0,"No COGS",IF(M76="Yes","Slow mover","Within threshold"))),""))</f>
        <v/>
      </c>
      <c r="O76" s="8">
        <f>IF(H76&lt;&gt;"Ready","",IFERROR(IF(I76=0,"Turnover and DIO undefined: average inventory is zero. Check snapshot coverage and valuation.",IF(B76=0,"Turnover is zero; DIO has no finite value because COGS is zero. Stock with no COGS is flagged for review.","")),""))</f>
        <v/>
      </c>
    </row>
    <row r="77">
      <c r="A77" s="6" t="n"/>
      <c r="B77" s="7" t="n"/>
      <c r="C77" s="7" t="n"/>
      <c r="D77" s="7" t="n"/>
      <c r="E77" s="7" t="n"/>
      <c r="F77" s="7" t="n"/>
      <c r="G77" s="7" t="n"/>
      <c r="H77" s="8">
        <f>IF(COUNTA(A77:G77)=0,"",IF(TRIM(A77&amp;"")="","Item required",IFERROR(IF(OR(COUNT($B$2)&lt;&gt;1,$B$2&lt;0),"Enter nonnegative DIO threshold in B2",IF(NOT(AND(COUNT(B77,F77)=2,B77&gt;=0,F77&gt;0,COUNT(G77)=COUNTA(G77),N(G77)&gt;=0)),"Enter nonnegative values and positive period days",IF(NOT(OR(AND(COUNT(E77)=1,E77&gt;=0,COUNTA(C77:D77)=0),AND(E77="",COUNT(C77:D77)=2,MIN(C77:D77)&gt;=0))),"Enter average OR both opening and closing",IF(IF(IF(COUNT(E77)=1,E77,IF(C77/2+D77/2=0,(C77+D77)/2,C77/2+D77/2))=0,N(C77)+N(D77)+N(E77)=0,IF(B77=0,TRUE,B77/(IF(COUNT(E77)=1,E77,IF(C77/2+D77/2=0,(C77+D77)/2,C77/2+D77/2)))&gt;0)),"Ready","Calculated value below numeric range; rescale")))),"Check inputs / numeric range")))</f>
        <v/>
      </c>
      <c r="I77" s="8">
        <f>IF(H77&lt;&gt;"Ready","",IFERROR(IF(COUNT(E77)=1,E77,IF(C77/2+D77/2=0,(C77+D77)/2,C77/2+D77/2)),""))</f>
        <v/>
      </c>
      <c r="J77" s="8">
        <f>IF(H77&lt;&gt;"Ready","",IFERROR(IF(I77=0,"",B77/I77),""))</f>
        <v/>
      </c>
      <c r="K77" s="8">
        <f>IF(H77&lt;&gt;"Ready","",IFERROR(IF(OR(I77=0,B77=0),"",F77/J77),""))</f>
        <v/>
      </c>
      <c r="L77" s="8">
        <f>IF(H77&lt;&gt;"Ready","",IFERROR(IF(G77="","",I77*(G77/100)),""))</f>
        <v/>
      </c>
      <c r="M77" s="8">
        <f>IF(H77&lt;&gt;"Ready","",IFERROR(IF(I77=0,"No",IF(B77=0,"Yes",IF(OR(K77&lt;=$B$2,K77-$B$2&lt;=MIN(8.881784197001252E-16*MAX(ABS(K77),ABS($B$2)),1E-9)),"No","Yes"))),""))</f>
        <v/>
      </c>
      <c r="N77" s="8">
        <f>IF(H77&lt;&gt;"Ready","",IFERROR(IF(I77=0,"No inventory",IF(B77=0,"No COGS",IF(M77="Yes","Slow mover","Within threshold"))),""))</f>
        <v/>
      </c>
      <c r="O77" s="8">
        <f>IF(H77&lt;&gt;"Ready","",IFERROR(IF(I77=0,"Turnover and DIO undefined: average inventory is zero. Check snapshot coverage and valuation.",IF(B77=0,"Turnover is zero; DIO has no finite value because COGS is zero. Stock with no COGS is flagged for review.","")),""))</f>
        <v/>
      </c>
    </row>
    <row r="78">
      <c r="A78" s="6" t="n"/>
      <c r="B78" s="7" t="n"/>
      <c r="C78" s="7" t="n"/>
      <c r="D78" s="7" t="n"/>
      <c r="E78" s="7" t="n"/>
      <c r="F78" s="7" t="n"/>
      <c r="G78" s="7" t="n"/>
      <c r="H78" s="8">
        <f>IF(COUNTA(A78:G78)=0,"",IF(TRIM(A78&amp;"")="","Item required",IFERROR(IF(OR(COUNT($B$2)&lt;&gt;1,$B$2&lt;0),"Enter nonnegative DIO threshold in B2",IF(NOT(AND(COUNT(B78,F78)=2,B78&gt;=0,F78&gt;0,COUNT(G78)=COUNTA(G78),N(G78)&gt;=0)),"Enter nonnegative values and positive period days",IF(NOT(OR(AND(COUNT(E78)=1,E78&gt;=0,COUNTA(C78:D78)=0),AND(E78="",COUNT(C78:D78)=2,MIN(C78:D78)&gt;=0))),"Enter average OR both opening and closing",IF(IF(IF(COUNT(E78)=1,E78,IF(C78/2+D78/2=0,(C78+D78)/2,C78/2+D78/2))=0,N(C78)+N(D78)+N(E78)=0,IF(B78=0,TRUE,B78/(IF(COUNT(E78)=1,E78,IF(C78/2+D78/2=0,(C78+D78)/2,C78/2+D78/2)))&gt;0)),"Ready","Calculated value below numeric range; rescale")))),"Check inputs / numeric range")))</f>
        <v/>
      </c>
      <c r="I78" s="8">
        <f>IF(H78&lt;&gt;"Ready","",IFERROR(IF(COUNT(E78)=1,E78,IF(C78/2+D78/2=0,(C78+D78)/2,C78/2+D78/2)),""))</f>
        <v/>
      </c>
      <c r="J78" s="8">
        <f>IF(H78&lt;&gt;"Ready","",IFERROR(IF(I78=0,"",B78/I78),""))</f>
        <v/>
      </c>
      <c r="K78" s="8">
        <f>IF(H78&lt;&gt;"Ready","",IFERROR(IF(OR(I78=0,B78=0),"",F78/J78),""))</f>
        <v/>
      </c>
      <c r="L78" s="8">
        <f>IF(H78&lt;&gt;"Ready","",IFERROR(IF(G78="","",I78*(G78/100)),""))</f>
        <v/>
      </c>
      <c r="M78" s="8">
        <f>IF(H78&lt;&gt;"Ready","",IFERROR(IF(I78=0,"No",IF(B78=0,"Yes",IF(OR(K78&lt;=$B$2,K78-$B$2&lt;=MIN(8.881784197001252E-16*MAX(ABS(K78),ABS($B$2)),1E-9)),"No","Yes"))),""))</f>
        <v/>
      </c>
      <c r="N78" s="8">
        <f>IF(H78&lt;&gt;"Ready","",IFERROR(IF(I78=0,"No inventory",IF(B78=0,"No COGS",IF(M78="Yes","Slow mover","Within threshold"))),""))</f>
        <v/>
      </c>
      <c r="O78" s="8">
        <f>IF(H78&lt;&gt;"Ready","",IFERROR(IF(I78=0,"Turnover and DIO undefined: average inventory is zero. Check snapshot coverage and valuation.",IF(B78=0,"Turnover is zero; DIO has no finite value because COGS is zero. Stock with no COGS is flagged for review.","")),""))</f>
        <v/>
      </c>
    </row>
    <row r="79">
      <c r="A79" s="6" t="n"/>
      <c r="B79" s="7" t="n"/>
      <c r="C79" s="7" t="n"/>
      <c r="D79" s="7" t="n"/>
      <c r="E79" s="7" t="n"/>
      <c r="F79" s="7" t="n"/>
      <c r="G79" s="7" t="n"/>
      <c r="H79" s="8">
        <f>IF(COUNTA(A79:G79)=0,"",IF(TRIM(A79&amp;"")="","Item required",IFERROR(IF(OR(COUNT($B$2)&lt;&gt;1,$B$2&lt;0),"Enter nonnegative DIO threshold in B2",IF(NOT(AND(COUNT(B79,F79)=2,B79&gt;=0,F79&gt;0,COUNT(G79)=COUNTA(G79),N(G79)&gt;=0)),"Enter nonnegative values and positive period days",IF(NOT(OR(AND(COUNT(E79)=1,E79&gt;=0,COUNTA(C79:D79)=0),AND(E79="",COUNT(C79:D79)=2,MIN(C79:D79)&gt;=0))),"Enter average OR both opening and closing",IF(IF(IF(COUNT(E79)=1,E79,IF(C79/2+D79/2=0,(C79+D79)/2,C79/2+D79/2))=0,N(C79)+N(D79)+N(E79)=0,IF(B79=0,TRUE,B79/(IF(COUNT(E79)=1,E79,IF(C79/2+D79/2=0,(C79+D79)/2,C79/2+D79/2)))&gt;0)),"Ready","Calculated value below numeric range; rescale")))),"Check inputs / numeric range")))</f>
        <v/>
      </c>
      <c r="I79" s="8">
        <f>IF(H79&lt;&gt;"Ready","",IFERROR(IF(COUNT(E79)=1,E79,IF(C79/2+D79/2=0,(C79+D79)/2,C79/2+D79/2)),""))</f>
        <v/>
      </c>
      <c r="J79" s="8">
        <f>IF(H79&lt;&gt;"Ready","",IFERROR(IF(I79=0,"",B79/I79),""))</f>
        <v/>
      </c>
      <c r="K79" s="8">
        <f>IF(H79&lt;&gt;"Ready","",IFERROR(IF(OR(I79=0,B79=0),"",F79/J79),""))</f>
        <v/>
      </c>
      <c r="L79" s="8">
        <f>IF(H79&lt;&gt;"Ready","",IFERROR(IF(G79="","",I79*(G79/100)),""))</f>
        <v/>
      </c>
      <c r="M79" s="8">
        <f>IF(H79&lt;&gt;"Ready","",IFERROR(IF(I79=0,"No",IF(B79=0,"Yes",IF(OR(K79&lt;=$B$2,K79-$B$2&lt;=MIN(8.881784197001252E-16*MAX(ABS(K79),ABS($B$2)),1E-9)),"No","Yes"))),""))</f>
        <v/>
      </c>
      <c r="N79" s="8">
        <f>IF(H79&lt;&gt;"Ready","",IFERROR(IF(I79=0,"No inventory",IF(B79=0,"No COGS",IF(M79="Yes","Slow mover","Within threshold"))),""))</f>
        <v/>
      </c>
      <c r="O79" s="8">
        <f>IF(H79&lt;&gt;"Ready","",IFERROR(IF(I79=0,"Turnover and DIO undefined: average inventory is zero. Check snapshot coverage and valuation.",IF(B79=0,"Turnover is zero; DIO has no finite value because COGS is zero. Stock with no COGS is flagged for review.","")),""))</f>
        <v/>
      </c>
    </row>
    <row r="80">
      <c r="A80" s="6" t="n"/>
      <c r="B80" s="7" t="n"/>
      <c r="C80" s="7" t="n"/>
      <c r="D80" s="7" t="n"/>
      <c r="E80" s="7" t="n"/>
      <c r="F80" s="7" t="n"/>
      <c r="G80" s="7" t="n"/>
      <c r="H80" s="8">
        <f>IF(COUNTA(A80:G80)=0,"",IF(TRIM(A80&amp;"")="","Item required",IFERROR(IF(OR(COUNT($B$2)&lt;&gt;1,$B$2&lt;0),"Enter nonnegative DIO threshold in B2",IF(NOT(AND(COUNT(B80,F80)=2,B80&gt;=0,F80&gt;0,COUNT(G80)=COUNTA(G80),N(G80)&gt;=0)),"Enter nonnegative values and positive period days",IF(NOT(OR(AND(COUNT(E80)=1,E80&gt;=0,COUNTA(C80:D80)=0),AND(E80="",COUNT(C80:D80)=2,MIN(C80:D80)&gt;=0))),"Enter average OR both opening and closing",IF(IF(IF(COUNT(E80)=1,E80,IF(C80/2+D80/2=0,(C80+D80)/2,C80/2+D80/2))=0,N(C80)+N(D80)+N(E80)=0,IF(B80=0,TRUE,B80/(IF(COUNT(E80)=1,E80,IF(C80/2+D80/2=0,(C80+D80)/2,C80/2+D80/2)))&gt;0)),"Ready","Calculated value below numeric range; rescale")))),"Check inputs / numeric range")))</f>
        <v/>
      </c>
      <c r="I80" s="8">
        <f>IF(H80&lt;&gt;"Ready","",IFERROR(IF(COUNT(E80)=1,E80,IF(C80/2+D80/2=0,(C80+D80)/2,C80/2+D80/2)),""))</f>
        <v/>
      </c>
      <c r="J80" s="8">
        <f>IF(H80&lt;&gt;"Ready","",IFERROR(IF(I80=0,"",B80/I80),""))</f>
        <v/>
      </c>
      <c r="K80" s="8">
        <f>IF(H80&lt;&gt;"Ready","",IFERROR(IF(OR(I80=0,B80=0),"",F80/J80),""))</f>
        <v/>
      </c>
      <c r="L80" s="8">
        <f>IF(H80&lt;&gt;"Ready","",IFERROR(IF(G80="","",I80*(G80/100)),""))</f>
        <v/>
      </c>
      <c r="M80" s="8">
        <f>IF(H80&lt;&gt;"Ready","",IFERROR(IF(I80=0,"No",IF(B80=0,"Yes",IF(OR(K80&lt;=$B$2,K80-$B$2&lt;=MIN(8.881784197001252E-16*MAX(ABS(K80),ABS($B$2)),1E-9)),"No","Yes"))),""))</f>
        <v/>
      </c>
      <c r="N80" s="8">
        <f>IF(H80&lt;&gt;"Ready","",IFERROR(IF(I80=0,"No inventory",IF(B80=0,"No COGS",IF(M80="Yes","Slow mover","Within threshold"))),""))</f>
        <v/>
      </c>
      <c r="O80" s="8">
        <f>IF(H80&lt;&gt;"Ready","",IFERROR(IF(I80=0,"Turnover and DIO undefined: average inventory is zero. Check snapshot coverage and valuation.",IF(B80=0,"Turnover is zero; DIO has no finite value because COGS is zero. Stock with no COGS is flagged for review.","")),""))</f>
        <v/>
      </c>
    </row>
    <row r="81">
      <c r="A81" s="6" t="n"/>
      <c r="B81" s="7" t="n"/>
      <c r="C81" s="7" t="n"/>
      <c r="D81" s="7" t="n"/>
      <c r="E81" s="7" t="n"/>
      <c r="F81" s="7" t="n"/>
      <c r="G81" s="7" t="n"/>
      <c r="H81" s="8">
        <f>IF(COUNTA(A81:G81)=0,"",IF(TRIM(A81&amp;"")="","Item required",IFERROR(IF(OR(COUNT($B$2)&lt;&gt;1,$B$2&lt;0),"Enter nonnegative DIO threshold in B2",IF(NOT(AND(COUNT(B81,F81)=2,B81&gt;=0,F81&gt;0,COUNT(G81)=COUNTA(G81),N(G81)&gt;=0)),"Enter nonnegative values and positive period days",IF(NOT(OR(AND(COUNT(E81)=1,E81&gt;=0,COUNTA(C81:D81)=0),AND(E81="",COUNT(C81:D81)=2,MIN(C81:D81)&gt;=0))),"Enter average OR both opening and closing",IF(IF(IF(COUNT(E81)=1,E81,IF(C81/2+D81/2=0,(C81+D81)/2,C81/2+D81/2))=0,N(C81)+N(D81)+N(E81)=0,IF(B81=0,TRUE,B81/(IF(COUNT(E81)=1,E81,IF(C81/2+D81/2=0,(C81+D81)/2,C81/2+D81/2)))&gt;0)),"Ready","Calculated value below numeric range; rescale")))),"Check inputs / numeric range")))</f>
        <v/>
      </c>
      <c r="I81" s="8">
        <f>IF(H81&lt;&gt;"Ready","",IFERROR(IF(COUNT(E81)=1,E81,IF(C81/2+D81/2=0,(C81+D81)/2,C81/2+D81/2)),""))</f>
        <v/>
      </c>
      <c r="J81" s="8">
        <f>IF(H81&lt;&gt;"Ready","",IFERROR(IF(I81=0,"",B81/I81),""))</f>
        <v/>
      </c>
      <c r="K81" s="8">
        <f>IF(H81&lt;&gt;"Ready","",IFERROR(IF(OR(I81=0,B81=0),"",F81/J81),""))</f>
        <v/>
      </c>
      <c r="L81" s="8">
        <f>IF(H81&lt;&gt;"Ready","",IFERROR(IF(G81="","",I81*(G81/100)),""))</f>
        <v/>
      </c>
      <c r="M81" s="8">
        <f>IF(H81&lt;&gt;"Ready","",IFERROR(IF(I81=0,"No",IF(B81=0,"Yes",IF(OR(K81&lt;=$B$2,K81-$B$2&lt;=MIN(8.881784197001252E-16*MAX(ABS(K81),ABS($B$2)),1E-9)),"No","Yes"))),""))</f>
        <v/>
      </c>
      <c r="N81" s="8">
        <f>IF(H81&lt;&gt;"Ready","",IFERROR(IF(I81=0,"No inventory",IF(B81=0,"No COGS",IF(M81="Yes","Slow mover","Within threshold"))),""))</f>
        <v/>
      </c>
      <c r="O81" s="8">
        <f>IF(H81&lt;&gt;"Ready","",IFERROR(IF(I81=0,"Turnover and DIO undefined: average inventory is zero. Check snapshot coverage and valuation.",IF(B81=0,"Turnover is zero; DIO has no finite value because COGS is zero. Stock with no COGS is flagged for review.","")),""))</f>
        <v/>
      </c>
    </row>
    <row r="82">
      <c r="A82" s="6" t="n"/>
      <c r="B82" s="7" t="n"/>
      <c r="C82" s="7" t="n"/>
      <c r="D82" s="7" t="n"/>
      <c r="E82" s="7" t="n"/>
      <c r="F82" s="7" t="n"/>
      <c r="G82" s="7" t="n"/>
      <c r="H82" s="8">
        <f>IF(COUNTA(A82:G82)=0,"",IF(TRIM(A82&amp;"")="","Item required",IFERROR(IF(OR(COUNT($B$2)&lt;&gt;1,$B$2&lt;0),"Enter nonnegative DIO threshold in B2",IF(NOT(AND(COUNT(B82,F82)=2,B82&gt;=0,F82&gt;0,COUNT(G82)=COUNTA(G82),N(G82)&gt;=0)),"Enter nonnegative values and positive period days",IF(NOT(OR(AND(COUNT(E82)=1,E82&gt;=0,COUNTA(C82:D82)=0),AND(E82="",COUNT(C82:D82)=2,MIN(C82:D82)&gt;=0))),"Enter average OR both opening and closing",IF(IF(IF(COUNT(E82)=1,E82,IF(C82/2+D82/2=0,(C82+D82)/2,C82/2+D82/2))=0,N(C82)+N(D82)+N(E82)=0,IF(B82=0,TRUE,B82/(IF(COUNT(E82)=1,E82,IF(C82/2+D82/2=0,(C82+D82)/2,C82/2+D82/2)))&gt;0)),"Ready","Calculated value below numeric range; rescale")))),"Check inputs / numeric range")))</f>
        <v/>
      </c>
      <c r="I82" s="8">
        <f>IF(H82&lt;&gt;"Ready","",IFERROR(IF(COUNT(E82)=1,E82,IF(C82/2+D82/2=0,(C82+D82)/2,C82/2+D82/2)),""))</f>
        <v/>
      </c>
      <c r="J82" s="8">
        <f>IF(H82&lt;&gt;"Ready","",IFERROR(IF(I82=0,"",B82/I82),""))</f>
        <v/>
      </c>
      <c r="K82" s="8">
        <f>IF(H82&lt;&gt;"Ready","",IFERROR(IF(OR(I82=0,B82=0),"",F82/J82),""))</f>
        <v/>
      </c>
      <c r="L82" s="8">
        <f>IF(H82&lt;&gt;"Ready","",IFERROR(IF(G82="","",I82*(G82/100)),""))</f>
        <v/>
      </c>
      <c r="M82" s="8">
        <f>IF(H82&lt;&gt;"Ready","",IFERROR(IF(I82=0,"No",IF(B82=0,"Yes",IF(OR(K82&lt;=$B$2,K82-$B$2&lt;=MIN(8.881784197001252E-16*MAX(ABS(K82),ABS($B$2)),1E-9)),"No","Yes"))),""))</f>
        <v/>
      </c>
      <c r="N82" s="8">
        <f>IF(H82&lt;&gt;"Ready","",IFERROR(IF(I82=0,"No inventory",IF(B82=0,"No COGS",IF(M82="Yes","Slow mover","Within threshold"))),""))</f>
        <v/>
      </c>
      <c r="O82" s="8">
        <f>IF(H82&lt;&gt;"Ready","",IFERROR(IF(I82=0,"Turnover and DIO undefined: average inventory is zero. Check snapshot coverage and valuation.",IF(B82=0,"Turnover is zero; DIO has no finite value because COGS is zero. Stock with no COGS is flagged for review.","")),""))</f>
        <v/>
      </c>
    </row>
    <row r="83">
      <c r="A83" s="6" t="n"/>
      <c r="B83" s="7" t="n"/>
      <c r="C83" s="7" t="n"/>
      <c r="D83" s="7" t="n"/>
      <c r="E83" s="7" t="n"/>
      <c r="F83" s="7" t="n"/>
      <c r="G83" s="7" t="n"/>
      <c r="H83" s="8">
        <f>IF(COUNTA(A83:G83)=0,"",IF(TRIM(A83&amp;"")="","Item required",IFERROR(IF(OR(COUNT($B$2)&lt;&gt;1,$B$2&lt;0),"Enter nonnegative DIO threshold in B2",IF(NOT(AND(COUNT(B83,F83)=2,B83&gt;=0,F83&gt;0,COUNT(G83)=COUNTA(G83),N(G83)&gt;=0)),"Enter nonnegative values and positive period days",IF(NOT(OR(AND(COUNT(E83)=1,E83&gt;=0,COUNTA(C83:D83)=0),AND(E83="",COUNT(C83:D83)=2,MIN(C83:D83)&gt;=0))),"Enter average OR both opening and closing",IF(IF(IF(COUNT(E83)=1,E83,IF(C83/2+D83/2=0,(C83+D83)/2,C83/2+D83/2))=0,N(C83)+N(D83)+N(E83)=0,IF(B83=0,TRUE,B83/(IF(COUNT(E83)=1,E83,IF(C83/2+D83/2=0,(C83+D83)/2,C83/2+D83/2)))&gt;0)),"Ready","Calculated value below numeric range; rescale")))),"Check inputs / numeric range")))</f>
        <v/>
      </c>
      <c r="I83" s="8">
        <f>IF(H83&lt;&gt;"Ready","",IFERROR(IF(COUNT(E83)=1,E83,IF(C83/2+D83/2=0,(C83+D83)/2,C83/2+D83/2)),""))</f>
        <v/>
      </c>
      <c r="J83" s="8">
        <f>IF(H83&lt;&gt;"Ready","",IFERROR(IF(I83=0,"",B83/I83),""))</f>
        <v/>
      </c>
      <c r="K83" s="8">
        <f>IF(H83&lt;&gt;"Ready","",IFERROR(IF(OR(I83=0,B83=0),"",F83/J83),""))</f>
        <v/>
      </c>
      <c r="L83" s="8">
        <f>IF(H83&lt;&gt;"Ready","",IFERROR(IF(G83="","",I83*(G83/100)),""))</f>
        <v/>
      </c>
      <c r="M83" s="8">
        <f>IF(H83&lt;&gt;"Ready","",IFERROR(IF(I83=0,"No",IF(B83=0,"Yes",IF(OR(K83&lt;=$B$2,K83-$B$2&lt;=MIN(8.881784197001252E-16*MAX(ABS(K83),ABS($B$2)),1E-9)),"No","Yes"))),""))</f>
        <v/>
      </c>
      <c r="N83" s="8">
        <f>IF(H83&lt;&gt;"Ready","",IFERROR(IF(I83=0,"No inventory",IF(B83=0,"No COGS",IF(M83="Yes","Slow mover","Within threshold"))),""))</f>
        <v/>
      </c>
      <c r="O83" s="8">
        <f>IF(H83&lt;&gt;"Ready","",IFERROR(IF(I83=0,"Turnover and DIO undefined: average inventory is zero. Check snapshot coverage and valuation.",IF(B83=0,"Turnover is zero; DIO has no finite value because COGS is zero. Stock with no COGS is flagged for review.","")),""))</f>
        <v/>
      </c>
    </row>
    <row r="84">
      <c r="A84" s="6" t="n"/>
      <c r="B84" s="7" t="n"/>
      <c r="C84" s="7" t="n"/>
      <c r="D84" s="7" t="n"/>
      <c r="E84" s="7" t="n"/>
      <c r="F84" s="7" t="n"/>
      <c r="G84" s="7" t="n"/>
      <c r="H84" s="8">
        <f>IF(COUNTA(A84:G84)=0,"",IF(TRIM(A84&amp;"")="","Item required",IFERROR(IF(OR(COUNT($B$2)&lt;&gt;1,$B$2&lt;0),"Enter nonnegative DIO threshold in B2",IF(NOT(AND(COUNT(B84,F84)=2,B84&gt;=0,F84&gt;0,COUNT(G84)=COUNTA(G84),N(G84)&gt;=0)),"Enter nonnegative values and positive period days",IF(NOT(OR(AND(COUNT(E84)=1,E84&gt;=0,COUNTA(C84:D84)=0),AND(E84="",COUNT(C84:D84)=2,MIN(C84:D84)&gt;=0))),"Enter average OR both opening and closing",IF(IF(IF(COUNT(E84)=1,E84,IF(C84/2+D84/2=0,(C84+D84)/2,C84/2+D84/2))=0,N(C84)+N(D84)+N(E84)=0,IF(B84=0,TRUE,B84/(IF(COUNT(E84)=1,E84,IF(C84/2+D84/2=0,(C84+D84)/2,C84/2+D84/2)))&gt;0)),"Ready","Calculated value below numeric range; rescale")))),"Check inputs / numeric range")))</f>
        <v/>
      </c>
      <c r="I84" s="8">
        <f>IF(H84&lt;&gt;"Ready","",IFERROR(IF(COUNT(E84)=1,E84,IF(C84/2+D84/2=0,(C84+D84)/2,C84/2+D84/2)),""))</f>
        <v/>
      </c>
      <c r="J84" s="8">
        <f>IF(H84&lt;&gt;"Ready","",IFERROR(IF(I84=0,"",B84/I84),""))</f>
        <v/>
      </c>
      <c r="K84" s="8">
        <f>IF(H84&lt;&gt;"Ready","",IFERROR(IF(OR(I84=0,B84=0),"",F84/J84),""))</f>
        <v/>
      </c>
      <c r="L84" s="8">
        <f>IF(H84&lt;&gt;"Ready","",IFERROR(IF(G84="","",I84*(G84/100)),""))</f>
        <v/>
      </c>
      <c r="M84" s="8">
        <f>IF(H84&lt;&gt;"Ready","",IFERROR(IF(I84=0,"No",IF(B84=0,"Yes",IF(OR(K84&lt;=$B$2,K84-$B$2&lt;=MIN(8.881784197001252E-16*MAX(ABS(K84),ABS($B$2)),1E-9)),"No","Yes"))),""))</f>
        <v/>
      </c>
      <c r="N84" s="8">
        <f>IF(H84&lt;&gt;"Ready","",IFERROR(IF(I84=0,"No inventory",IF(B84=0,"No COGS",IF(M84="Yes","Slow mover","Within threshold"))),""))</f>
        <v/>
      </c>
      <c r="O84" s="8">
        <f>IF(H84&lt;&gt;"Ready","",IFERROR(IF(I84=0,"Turnover and DIO undefined: average inventory is zero. Check snapshot coverage and valuation.",IF(B84=0,"Turnover is zero; DIO has no finite value because COGS is zero. Stock with no COGS is flagged for review.","")),""))</f>
        <v/>
      </c>
    </row>
    <row r="85">
      <c r="A85" s="6" t="n"/>
      <c r="B85" s="7" t="n"/>
      <c r="C85" s="7" t="n"/>
      <c r="D85" s="7" t="n"/>
      <c r="E85" s="7" t="n"/>
      <c r="F85" s="7" t="n"/>
      <c r="G85" s="7" t="n"/>
      <c r="H85" s="8">
        <f>IF(COUNTA(A85:G85)=0,"",IF(TRIM(A85&amp;"")="","Item required",IFERROR(IF(OR(COUNT($B$2)&lt;&gt;1,$B$2&lt;0),"Enter nonnegative DIO threshold in B2",IF(NOT(AND(COUNT(B85,F85)=2,B85&gt;=0,F85&gt;0,COUNT(G85)=COUNTA(G85),N(G85)&gt;=0)),"Enter nonnegative values and positive period days",IF(NOT(OR(AND(COUNT(E85)=1,E85&gt;=0,COUNTA(C85:D85)=0),AND(E85="",COUNT(C85:D85)=2,MIN(C85:D85)&gt;=0))),"Enter average OR both opening and closing",IF(IF(IF(COUNT(E85)=1,E85,IF(C85/2+D85/2=0,(C85+D85)/2,C85/2+D85/2))=0,N(C85)+N(D85)+N(E85)=0,IF(B85=0,TRUE,B85/(IF(COUNT(E85)=1,E85,IF(C85/2+D85/2=0,(C85+D85)/2,C85/2+D85/2)))&gt;0)),"Ready","Calculated value below numeric range; rescale")))),"Check inputs / numeric range")))</f>
        <v/>
      </c>
      <c r="I85" s="8">
        <f>IF(H85&lt;&gt;"Ready","",IFERROR(IF(COUNT(E85)=1,E85,IF(C85/2+D85/2=0,(C85+D85)/2,C85/2+D85/2)),""))</f>
        <v/>
      </c>
      <c r="J85" s="8">
        <f>IF(H85&lt;&gt;"Ready","",IFERROR(IF(I85=0,"",B85/I85),""))</f>
        <v/>
      </c>
      <c r="K85" s="8">
        <f>IF(H85&lt;&gt;"Ready","",IFERROR(IF(OR(I85=0,B85=0),"",F85/J85),""))</f>
        <v/>
      </c>
      <c r="L85" s="8">
        <f>IF(H85&lt;&gt;"Ready","",IFERROR(IF(G85="","",I85*(G85/100)),""))</f>
        <v/>
      </c>
      <c r="M85" s="8">
        <f>IF(H85&lt;&gt;"Ready","",IFERROR(IF(I85=0,"No",IF(B85=0,"Yes",IF(OR(K85&lt;=$B$2,K85-$B$2&lt;=MIN(8.881784197001252E-16*MAX(ABS(K85),ABS($B$2)),1E-9)),"No","Yes"))),""))</f>
        <v/>
      </c>
      <c r="N85" s="8">
        <f>IF(H85&lt;&gt;"Ready","",IFERROR(IF(I85=0,"No inventory",IF(B85=0,"No COGS",IF(M85="Yes","Slow mover","Within threshold"))),""))</f>
        <v/>
      </c>
      <c r="O85" s="8">
        <f>IF(H85&lt;&gt;"Ready","",IFERROR(IF(I85=0,"Turnover and DIO undefined: average inventory is zero. Check snapshot coverage and valuation.",IF(B85=0,"Turnover is zero; DIO has no finite value because COGS is zero. Stock with no COGS is flagged for review.","")),""))</f>
        <v/>
      </c>
    </row>
    <row r="86">
      <c r="A86" s="6" t="n"/>
      <c r="B86" s="7" t="n"/>
      <c r="C86" s="7" t="n"/>
      <c r="D86" s="7" t="n"/>
      <c r="E86" s="7" t="n"/>
      <c r="F86" s="7" t="n"/>
      <c r="G86" s="7" t="n"/>
      <c r="H86" s="8">
        <f>IF(COUNTA(A86:G86)=0,"",IF(TRIM(A86&amp;"")="","Item required",IFERROR(IF(OR(COUNT($B$2)&lt;&gt;1,$B$2&lt;0),"Enter nonnegative DIO threshold in B2",IF(NOT(AND(COUNT(B86,F86)=2,B86&gt;=0,F86&gt;0,COUNT(G86)=COUNTA(G86),N(G86)&gt;=0)),"Enter nonnegative values and positive period days",IF(NOT(OR(AND(COUNT(E86)=1,E86&gt;=0,COUNTA(C86:D86)=0),AND(E86="",COUNT(C86:D86)=2,MIN(C86:D86)&gt;=0))),"Enter average OR both opening and closing",IF(IF(IF(COUNT(E86)=1,E86,IF(C86/2+D86/2=0,(C86+D86)/2,C86/2+D86/2))=0,N(C86)+N(D86)+N(E86)=0,IF(B86=0,TRUE,B86/(IF(COUNT(E86)=1,E86,IF(C86/2+D86/2=0,(C86+D86)/2,C86/2+D86/2)))&gt;0)),"Ready","Calculated value below numeric range; rescale")))),"Check inputs / numeric range")))</f>
        <v/>
      </c>
      <c r="I86" s="8">
        <f>IF(H86&lt;&gt;"Ready","",IFERROR(IF(COUNT(E86)=1,E86,IF(C86/2+D86/2=0,(C86+D86)/2,C86/2+D86/2)),""))</f>
        <v/>
      </c>
      <c r="J86" s="8">
        <f>IF(H86&lt;&gt;"Ready","",IFERROR(IF(I86=0,"",B86/I86),""))</f>
        <v/>
      </c>
      <c r="K86" s="8">
        <f>IF(H86&lt;&gt;"Ready","",IFERROR(IF(OR(I86=0,B86=0),"",F86/J86),""))</f>
        <v/>
      </c>
      <c r="L86" s="8">
        <f>IF(H86&lt;&gt;"Ready","",IFERROR(IF(G86="","",I86*(G86/100)),""))</f>
        <v/>
      </c>
      <c r="M86" s="8">
        <f>IF(H86&lt;&gt;"Ready","",IFERROR(IF(I86=0,"No",IF(B86=0,"Yes",IF(OR(K86&lt;=$B$2,K86-$B$2&lt;=MIN(8.881784197001252E-16*MAX(ABS(K86),ABS($B$2)),1E-9)),"No","Yes"))),""))</f>
        <v/>
      </c>
      <c r="N86" s="8">
        <f>IF(H86&lt;&gt;"Ready","",IFERROR(IF(I86=0,"No inventory",IF(B86=0,"No COGS",IF(M86="Yes","Slow mover","Within threshold"))),""))</f>
        <v/>
      </c>
      <c r="O86" s="8">
        <f>IF(H86&lt;&gt;"Ready","",IFERROR(IF(I86=0,"Turnover and DIO undefined: average inventory is zero. Check snapshot coverage and valuation.",IF(B86=0,"Turnover is zero; DIO has no finite value because COGS is zero. Stock with no COGS is flagged for review.","")),""))</f>
        <v/>
      </c>
    </row>
    <row r="87">
      <c r="A87" s="6" t="n"/>
      <c r="B87" s="7" t="n"/>
      <c r="C87" s="7" t="n"/>
      <c r="D87" s="7" t="n"/>
      <c r="E87" s="7" t="n"/>
      <c r="F87" s="7" t="n"/>
      <c r="G87" s="7" t="n"/>
      <c r="H87" s="8">
        <f>IF(COUNTA(A87:G87)=0,"",IF(TRIM(A87&amp;"")="","Item required",IFERROR(IF(OR(COUNT($B$2)&lt;&gt;1,$B$2&lt;0),"Enter nonnegative DIO threshold in B2",IF(NOT(AND(COUNT(B87,F87)=2,B87&gt;=0,F87&gt;0,COUNT(G87)=COUNTA(G87),N(G87)&gt;=0)),"Enter nonnegative values and positive period days",IF(NOT(OR(AND(COUNT(E87)=1,E87&gt;=0,COUNTA(C87:D87)=0),AND(E87="",COUNT(C87:D87)=2,MIN(C87:D87)&gt;=0))),"Enter average OR both opening and closing",IF(IF(IF(COUNT(E87)=1,E87,IF(C87/2+D87/2=0,(C87+D87)/2,C87/2+D87/2))=0,N(C87)+N(D87)+N(E87)=0,IF(B87=0,TRUE,B87/(IF(COUNT(E87)=1,E87,IF(C87/2+D87/2=0,(C87+D87)/2,C87/2+D87/2)))&gt;0)),"Ready","Calculated value below numeric range; rescale")))),"Check inputs / numeric range")))</f>
        <v/>
      </c>
      <c r="I87" s="8">
        <f>IF(H87&lt;&gt;"Ready","",IFERROR(IF(COUNT(E87)=1,E87,IF(C87/2+D87/2=0,(C87+D87)/2,C87/2+D87/2)),""))</f>
        <v/>
      </c>
      <c r="J87" s="8">
        <f>IF(H87&lt;&gt;"Ready","",IFERROR(IF(I87=0,"",B87/I87),""))</f>
        <v/>
      </c>
      <c r="K87" s="8">
        <f>IF(H87&lt;&gt;"Ready","",IFERROR(IF(OR(I87=0,B87=0),"",F87/J87),""))</f>
        <v/>
      </c>
      <c r="L87" s="8">
        <f>IF(H87&lt;&gt;"Ready","",IFERROR(IF(G87="","",I87*(G87/100)),""))</f>
        <v/>
      </c>
      <c r="M87" s="8">
        <f>IF(H87&lt;&gt;"Ready","",IFERROR(IF(I87=0,"No",IF(B87=0,"Yes",IF(OR(K87&lt;=$B$2,K87-$B$2&lt;=MIN(8.881784197001252E-16*MAX(ABS(K87),ABS($B$2)),1E-9)),"No","Yes"))),""))</f>
        <v/>
      </c>
      <c r="N87" s="8">
        <f>IF(H87&lt;&gt;"Ready","",IFERROR(IF(I87=0,"No inventory",IF(B87=0,"No COGS",IF(M87="Yes","Slow mover","Within threshold"))),""))</f>
        <v/>
      </c>
      <c r="O87" s="8">
        <f>IF(H87&lt;&gt;"Ready","",IFERROR(IF(I87=0,"Turnover and DIO undefined: average inventory is zero. Check snapshot coverage and valuation.",IF(B87=0,"Turnover is zero; DIO has no finite value because COGS is zero. Stock with no COGS is flagged for review.","")),""))</f>
        <v/>
      </c>
    </row>
    <row r="88">
      <c r="A88" s="6" t="n"/>
      <c r="B88" s="7" t="n"/>
      <c r="C88" s="7" t="n"/>
      <c r="D88" s="7" t="n"/>
      <c r="E88" s="7" t="n"/>
      <c r="F88" s="7" t="n"/>
      <c r="G88" s="7" t="n"/>
      <c r="H88" s="8">
        <f>IF(COUNTA(A88:G88)=0,"",IF(TRIM(A88&amp;"")="","Item required",IFERROR(IF(OR(COUNT($B$2)&lt;&gt;1,$B$2&lt;0),"Enter nonnegative DIO threshold in B2",IF(NOT(AND(COUNT(B88,F88)=2,B88&gt;=0,F88&gt;0,COUNT(G88)=COUNTA(G88),N(G88)&gt;=0)),"Enter nonnegative values and positive period days",IF(NOT(OR(AND(COUNT(E88)=1,E88&gt;=0,COUNTA(C88:D88)=0),AND(E88="",COUNT(C88:D88)=2,MIN(C88:D88)&gt;=0))),"Enter average OR both opening and closing",IF(IF(IF(COUNT(E88)=1,E88,IF(C88/2+D88/2=0,(C88+D88)/2,C88/2+D88/2))=0,N(C88)+N(D88)+N(E88)=0,IF(B88=0,TRUE,B88/(IF(COUNT(E88)=1,E88,IF(C88/2+D88/2=0,(C88+D88)/2,C88/2+D88/2)))&gt;0)),"Ready","Calculated value below numeric range; rescale")))),"Check inputs / numeric range")))</f>
        <v/>
      </c>
      <c r="I88" s="8">
        <f>IF(H88&lt;&gt;"Ready","",IFERROR(IF(COUNT(E88)=1,E88,IF(C88/2+D88/2=0,(C88+D88)/2,C88/2+D88/2)),""))</f>
        <v/>
      </c>
      <c r="J88" s="8">
        <f>IF(H88&lt;&gt;"Ready","",IFERROR(IF(I88=0,"",B88/I88),""))</f>
        <v/>
      </c>
      <c r="K88" s="8">
        <f>IF(H88&lt;&gt;"Ready","",IFERROR(IF(OR(I88=0,B88=0),"",F88/J88),""))</f>
        <v/>
      </c>
      <c r="L88" s="8">
        <f>IF(H88&lt;&gt;"Ready","",IFERROR(IF(G88="","",I88*(G88/100)),""))</f>
        <v/>
      </c>
      <c r="M88" s="8">
        <f>IF(H88&lt;&gt;"Ready","",IFERROR(IF(I88=0,"No",IF(B88=0,"Yes",IF(OR(K88&lt;=$B$2,K88-$B$2&lt;=MIN(8.881784197001252E-16*MAX(ABS(K88),ABS($B$2)),1E-9)),"No","Yes"))),""))</f>
        <v/>
      </c>
      <c r="N88" s="8">
        <f>IF(H88&lt;&gt;"Ready","",IFERROR(IF(I88=0,"No inventory",IF(B88=0,"No COGS",IF(M88="Yes","Slow mover","Within threshold"))),""))</f>
        <v/>
      </c>
      <c r="O88" s="8">
        <f>IF(H88&lt;&gt;"Ready","",IFERROR(IF(I88=0,"Turnover and DIO undefined: average inventory is zero. Check snapshot coverage and valuation.",IF(B88=0,"Turnover is zero; DIO has no finite value because COGS is zero. Stock with no COGS is flagged for review.","")),""))</f>
        <v/>
      </c>
    </row>
    <row r="89">
      <c r="A89" s="6" t="n"/>
      <c r="B89" s="7" t="n"/>
      <c r="C89" s="7" t="n"/>
      <c r="D89" s="7" t="n"/>
      <c r="E89" s="7" t="n"/>
      <c r="F89" s="7" t="n"/>
      <c r="G89" s="7" t="n"/>
      <c r="H89" s="8">
        <f>IF(COUNTA(A89:G89)=0,"",IF(TRIM(A89&amp;"")="","Item required",IFERROR(IF(OR(COUNT($B$2)&lt;&gt;1,$B$2&lt;0),"Enter nonnegative DIO threshold in B2",IF(NOT(AND(COUNT(B89,F89)=2,B89&gt;=0,F89&gt;0,COUNT(G89)=COUNTA(G89),N(G89)&gt;=0)),"Enter nonnegative values and positive period days",IF(NOT(OR(AND(COUNT(E89)=1,E89&gt;=0,COUNTA(C89:D89)=0),AND(E89="",COUNT(C89:D89)=2,MIN(C89:D89)&gt;=0))),"Enter average OR both opening and closing",IF(IF(IF(COUNT(E89)=1,E89,IF(C89/2+D89/2=0,(C89+D89)/2,C89/2+D89/2))=0,N(C89)+N(D89)+N(E89)=0,IF(B89=0,TRUE,B89/(IF(COUNT(E89)=1,E89,IF(C89/2+D89/2=0,(C89+D89)/2,C89/2+D89/2)))&gt;0)),"Ready","Calculated value below numeric range; rescale")))),"Check inputs / numeric range")))</f>
        <v/>
      </c>
      <c r="I89" s="8">
        <f>IF(H89&lt;&gt;"Ready","",IFERROR(IF(COUNT(E89)=1,E89,IF(C89/2+D89/2=0,(C89+D89)/2,C89/2+D89/2)),""))</f>
        <v/>
      </c>
      <c r="J89" s="8">
        <f>IF(H89&lt;&gt;"Ready","",IFERROR(IF(I89=0,"",B89/I89),""))</f>
        <v/>
      </c>
      <c r="K89" s="8">
        <f>IF(H89&lt;&gt;"Ready","",IFERROR(IF(OR(I89=0,B89=0),"",F89/J89),""))</f>
        <v/>
      </c>
      <c r="L89" s="8">
        <f>IF(H89&lt;&gt;"Ready","",IFERROR(IF(G89="","",I89*(G89/100)),""))</f>
        <v/>
      </c>
      <c r="M89" s="8">
        <f>IF(H89&lt;&gt;"Ready","",IFERROR(IF(I89=0,"No",IF(B89=0,"Yes",IF(OR(K89&lt;=$B$2,K89-$B$2&lt;=MIN(8.881784197001252E-16*MAX(ABS(K89),ABS($B$2)),1E-9)),"No","Yes"))),""))</f>
        <v/>
      </c>
      <c r="N89" s="8">
        <f>IF(H89&lt;&gt;"Ready","",IFERROR(IF(I89=0,"No inventory",IF(B89=0,"No COGS",IF(M89="Yes","Slow mover","Within threshold"))),""))</f>
        <v/>
      </c>
      <c r="O89" s="8">
        <f>IF(H89&lt;&gt;"Ready","",IFERROR(IF(I89=0,"Turnover and DIO undefined: average inventory is zero. Check snapshot coverage and valuation.",IF(B89=0,"Turnover is zero; DIO has no finite value because COGS is zero. Stock with no COGS is flagged for review.","")),""))</f>
        <v/>
      </c>
    </row>
    <row r="90">
      <c r="A90" s="6" t="n"/>
      <c r="B90" s="7" t="n"/>
      <c r="C90" s="7" t="n"/>
      <c r="D90" s="7" t="n"/>
      <c r="E90" s="7" t="n"/>
      <c r="F90" s="7" t="n"/>
      <c r="G90" s="7" t="n"/>
      <c r="H90" s="8">
        <f>IF(COUNTA(A90:G90)=0,"",IF(TRIM(A90&amp;"")="","Item required",IFERROR(IF(OR(COUNT($B$2)&lt;&gt;1,$B$2&lt;0),"Enter nonnegative DIO threshold in B2",IF(NOT(AND(COUNT(B90,F90)=2,B90&gt;=0,F90&gt;0,COUNT(G90)=COUNTA(G90),N(G90)&gt;=0)),"Enter nonnegative values and positive period days",IF(NOT(OR(AND(COUNT(E90)=1,E90&gt;=0,COUNTA(C90:D90)=0),AND(E90="",COUNT(C90:D90)=2,MIN(C90:D90)&gt;=0))),"Enter average OR both opening and closing",IF(IF(IF(COUNT(E90)=1,E90,IF(C90/2+D90/2=0,(C90+D90)/2,C90/2+D90/2))=0,N(C90)+N(D90)+N(E90)=0,IF(B90=0,TRUE,B90/(IF(COUNT(E90)=1,E90,IF(C90/2+D90/2=0,(C90+D90)/2,C90/2+D90/2)))&gt;0)),"Ready","Calculated value below numeric range; rescale")))),"Check inputs / numeric range")))</f>
        <v/>
      </c>
      <c r="I90" s="8">
        <f>IF(H90&lt;&gt;"Ready","",IFERROR(IF(COUNT(E90)=1,E90,IF(C90/2+D90/2=0,(C90+D90)/2,C90/2+D90/2)),""))</f>
        <v/>
      </c>
      <c r="J90" s="8">
        <f>IF(H90&lt;&gt;"Ready","",IFERROR(IF(I90=0,"",B90/I90),""))</f>
        <v/>
      </c>
      <c r="K90" s="8">
        <f>IF(H90&lt;&gt;"Ready","",IFERROR(IF(OR(I90=0,B90=0),"",F90/J90),""))</f>
        <v/>
      </c>
      <c r="L90" s="8">
        <f>IF(H90&lt;&gt;"Ready","",IFERROR(IF(G90="","",I90*(G90/100)),""))</f>
        <v/>
      </c>
      <c r="M90" s="8">
        <f>IF(H90&lt;&gt;"Ready","",IFERROR(IF(I90=0,"No",IF(B90=0,"Yes",IF(OR(K90&lt;=$B$2,K90-$B$2&lt;=MIN(8.881784197001252E-16*MAX(ABS(K90),ABS($B$2)),1E-9)),"No","Yes"))),""))</f>
        <v/>
      </c>
      <c r="N90" s="8">
        <f>IF(H90&lt;&gt;"Ready","",IFERROR(IF(I90=0,"No inventory",IF(B90=0,"No COGS",IF(M90="Yes","Slow mover","Within threshold"))),""))</f>
        <v/>
      </c>
      <c r="O90" s="8">
        <f>IF(H90&lt;&gt;"Ready","",IFERROR(IF(I90=0,"Turnover and DIO undefined: average inventory is zero. Check snapshot coverage and valuation.",IF(B90=0,"Turnover is zero; DIO has no finite value because COGS is zero. Stock with no COGS is flagged for review.","")),""))</f>
        <v/>
      </c>
    </row>
    <row r="91">
      <c r="A91" s="6" t="n"/>
      <c r="B91" s="7" t="n"/>
      <c r="C91" s="7" t="n"/>
      <c r="D91" s="7" t="n"/>
      <c r="E91" s="7" t="n"/>
      <c r="F91" s="7" t="n"/>
      <c r="G91" s="7" t="n"/>
      <c r="H91" s="8">
        <f>IF(COUNTA(A91:G91)=0,"",IF(TRIM(A91&amp;"")="","Item required",IFERROR(IF(OR(COUNT($B$2)&lt;&gt;1,$B$2&lt;0),"Enter nonnegative DIO threshold in B2",IF(NOT(AND(COUNT(B91,F91)=2,B91&gt;=0,F91&gt;0,COUNT(G91)=COUNTA(G91),N(G91)&gt;=0)),"Enter nonnegative values and positive period days",IF(NOT(OR(AND(COUNT(E91)=1,E91&gt;=0,COUNTA(C91:D91)=0),AND(E91="",COUNT(C91:D91)=2,MIN(C91:D91)&gt;=0))),"Enter average OR both opening and closing",IF(IF(IF(COUNT(E91)=1,E91,IF(C91/2+D91/2=0,(C91+D91)/2,C91/2+D91/2))=0,N(C91)+N(D91)+N(E91)=0,IF(B91=0,TRUE,B91/(IF(COUNT(E91)=1,E91,IF(C91/2+D91/2=0,(C91+D91)/2,C91/2+D91/2)))&gt;0)),"Ready","Calculated value below numeric range; rescale")))),"Check inputs / numeric range")))</f>
        <v/>
      </c>
      <c r="I91" s="8">
        <f>IF(H91&lt;&gt;"Ready","",IFERROR(IF(COUNT(E91)=1,E91,IF(C91/2+D91/2=0,(C91+D91)/2,C91/2+D91/2)),""))</f>
        <v/>
      </c>
      <c r="J91" s="8">
        <f>IF(H91&lt;&gt;"Ready","",IFERROR(IF(I91=0,"",B91/I91),""))</f>
        <v/>
      </c>
      <c r="K91" s="8">
        <f>IF(H91&lt;&gt;"Ready","",IFERROR(IF(OR(I91=0,B91=0),"",F91/J91),""))</f>
        <v/>
      </c>
      <c r="L91" s="8">
        <f>IF(H91&lt;&gt;"Ready","",IFERROR(IF(G91="","",I91*(G91/100)),""))</f>
        <v/>
      </c>
      <c r="M91" s="8">
        <f>IF(H91&lt;&gt;"Ready","",IFERROR(IF(I91=0,"No",IF(B91=0,"Yes",IF(OR(K91&lt;=$B$2,K91-$B$2&lt;=MIN(8.881784197001252E-16*MAX(ABS(K91),ABS($B$2)),1E-9)),"No","Yes"))),""))</f>
        <v/>
      </c>
      <c r="N91" s="8">
        <f>IF(H91&lt;&gt;"Ready","",IFERROR(IF(I91=0,"No inventory",IF(B91=0,"No COGS",IF(M91="Yes","Slow mover","Within threshold"))),""))</f>
        <v/>
      </c>
      <c r="O91" s="8">
        <f>IF(H91&lt;&gt;"Ready","",IFERROR(IF(I91=0,"Turnover and DIO undefined: average inventory is zero. Check snapshot coverage and valuation.",IF(B91=0,"Turnover is zero; DIO has no finite value because COGS is zero. Stock with no COGS is flagged for review.","")),""))</f>
        <v/>
      </c>
    </row>
    <row r="92">
      <c r="A92" s="6" t="n"/>
      <c r="B92" s="7" t="n"/>
      <c r="C92" s="7" t="n"/>
      <c r="D92" s="7" t="n"/>
      <c r="E92" s="7" t="n"/>
      <c r="F92" s="7" t="n"/>
      <c r="G92" s="7" t="n"/>
      <c r="H92" s="8">
        <f>IF(COUNTA(A92:G92)=0,"",IF(TRIM(A92&amp;"")="","Item required",IFERROR(IF(OR(COUNT($B$2)&lt;&gt;1,$B$2&lt;0),"Enter nonnegative DIO threshold in B2",IF(NOT(AND(COUNT(B92,F92)=2,B92&gt;=0,F92&gt;0,COUNT(G92)=COUNTA(G92),N(G92)&gt;=0)),"Enter nonnegative values and positive period days",IF(NOT(OR(AND(COUNT(E92)=1,E92&gt;=0,COUNTA(C92:D92)=0),AND(E92="",COUNT(C92:D92)=2,MIN(C92:D92)&gt;=0))),"Enter average OR both opening and closing",IF(IF(IF(COUNT(E92)=1,E92,IF(C92/2+D92/2=0,(C92+D92)/2,C92/2+D92/2))=0,N(C92)+N(D92)+N(E92)=0,IF(B92=0,TRUE,B92/(IF(COUNT(E92)=1,E92,IF(C92/2+D92/2=0,(C92+D92)/2,C92/2+D92/2)))&gt;0)),"Ready","Calculated value below numeric range; rescale")))),"Check inputs / numeric range")))</f>
        <v/>
      </c>
      <c r="I92" s="8">
        <f>IF(H92&lt;&gt;"Ready","",IFERROR(IF(COUNT(E92)=1,E92,IF(C92/2+D92/2=0,(C92+D92)/2,C92/2+D92/2)),""))</f>
        <v/>
      </c>
      <c r="J92" s="8">
        <f>IF(H92&lt;&gt;"Ready","",IFERROR(IF(I92=0,"",B92/I92),""))</f>
        <v/>
      </c>
      <c r="K92" s="8">
        <f>IF(H92&lt;&gt;"Ready","",IFERROR(IF(OR(I92=0,B92=0),"",F92/J92),""))</f>
        <v/>
      </c>
      <c r="L92" s="8">
        <f>IF(H92&lt;&gt;"Ready","",IFERROR(IF(G92="","",I92*(G92/100)),""))</f>
        <v/>
      </c>
      <c r="M92" s="8">
        <f>IF(H92&lt;&gt;"Ready","",IFERROR(IF(I92=0,"No",IF(B92=0,"Yes",IF(OR(K92&lt;=$B$2,K92-$B$2&lt;=MIN(8.881784197001252E-16*MAX(ABS(K92),ABS($B$2)),1E-9)),"No","Yes"))),""))</f>
        <v/>
      </c>
      <c r="N92" s="8">
        <f>IF(H92&lt;&gt;"Ready","",IFERROR(IF(I92=0,"No inventory",IF(B92=0,"No COGS",IF(M92="Yes","Slow mover","Within threshold"))),""))</f>
        <v/>
      </c>
      <c r="O92" s="8">
        <f>IF(H92&lt;&gt;"Ready","",IFERROR(IF(I92=0,"Turnover and DIO undefined: average inventory is zero. Check snapshot coverage and valuation.",IF(B92=0,"Turnover is zero; DIO has no finite value because COGS is zero. Stock with no COGS is flagged for review.","")),""))</f>
        <v/>
      </c>
    </row>
    <row r="93">
      <c r="A93" s="6" t="n"/>
      <c r="B93" s="7" t="n"/>
      <c r="C93" s="7" t="n"/>
      <c r="D93" s="7" t="n"/>
      <c r="E93" s="7" t="n"/>
      <c r="F93" s="7" t="n"/>
      <c r="G93" s="7" t="n"/>
      <c r="H93" s="8">
        <f>IF(COUNTA(A93:G93)=0,"",IF(TRIM(A93&amp;"")="","Item required",IFERROR(IF(OR(COUNT($B$2)&lt;&gt;1,$B$2&lt;0),"Enter nonnegative DIO threshold in B2",IF(NOT(AND(COUNT(B93,F93)=2,B93&gt;=0,F93&gt;0,COUNT(G93)=COUNTA(G93),N(G93)&gt;=0)),"Enter nonnegative values and positive period days",IF(NOT(OR(AND(COUNT(E93)=1,E93&gt;=0,COUNTA(C93:D93)=0),AND(E93="",COUNT(C93:D93)=2,MIN(C93:D93)&gt;=0))),"Enter average OR both opening and closing",IF(IF(IF(COUNT(E93)=1,E93,IF(C93/2+D93/2=0,(C93+D93)/2,C93/2+D93/2))=0,N(C93)+N(D93)+N(E93)=0,IF(B93=0,TRUE,B93/(IF(COUNT(E93)=1,E93,IF(C93/2+D93/2=0,(C93+D93)/2,C93/2+D93/2)))&gt;0)),"Ready","Calculated value below numeric range; rescale")))),"Check inputs / numeric range")))</f>
        <v/>
      </c>
      <c r="I93" s="8">
        <f>IF(H93&lt;&gt;"Ready","",IFERROR(IF(COUNT(E93)=1,E93,IF(C93/2+D93/2=0,(C93+D93)/2,C93/2+D93/2)),""))</f>
        <v/>
      </c>
      <c r="J93" s="8">
        <f>IF(H93&lt;&gt;"Ready","",IFERROR(IF(I93=0,"",B93/I93),""))</f>
        <v/>
      </c>
      <c r="K93" s="8">
        <f>IF(H93&lt;&gt;"Ready","",IFERROR(IF(OR(I93=0,B93=0),"",F93/J93),""))</f>
        <v/>
      </c>
      <c r="L93" s="8">
        <f>IF(H93&lt;&gt;"Ready","",IFERROR(IF(G93="","",I93*(G93/100)),""))</f>
        <v/>
      </c>
      <c r="M93" s="8">
        <f>IF(H93&lt;&gt;"Ready","",IFERROR(IF(I93=0,"No",IF(B93=0,"Yes",IF(OR(K93&lt;=$B$2,K93-$B$2&lt;=MIN(8.881784197001252E-16*MAX(ABS(K93),ABS($B$2)),1E-9)),"No","Yes"))),""))</f>
        <v/>
      </c>
      <c r="N93" s="8">
        <f>IF(H93&lt;&gt;"Ready","",IFERROR(IF(I93=0,"No inventory",IF(B93=0,"No COGS",IF(M93="Yes","Slow mover","Within threshold"))),""))</f>
        <v/>
      </c>
      <c r="O93" s="8">
        <f>IF(H93&lt;&gt;"Ready","",IFERROR(IF(I93=0,"Turnover and DIO undefined: average inventory is zero. Check snapshot coverage and valuation.",IF(B93=0,"Turnover is zero; DIO has no finite value because COGS is zero. Stock with no COGS is flagged for review.","")),""))</f>
        <v/>
      </c>
    </row>
    <row r="94">
      <c r="A94" s="6" t="n"/>
      <c r="B94" s="7" t="n"/>
      <c r="C94" s="7" t="n"/>
      <c r="D94" s="7" t="n"/>
      <c r="E94" s="7" t="n"/>
      <c r="F94" s="7" t="n"/>
      <c r="G94" s="7" t="n"/>
      <c r="H94" s="8">
        <f>IF(COUNTA(A94:G94)=0,"",IF(TRIM(A94&amp;"")="","Item required",IFERROR(IF(OR(COUNT($B$2)&lt;&gt;1,$B$2&lt;0),"Enter nonnegative DIO threshold in B2",IF(NOT(AND(COUNT(B94,F94)=2,B94&gt;=0,F94&gt;0,COUNT(G94)=COUNTA(G94),N(G94)&gt;=0)),"Enter nonnegative values and positive period days",IF(NOT(OR(AND(COUNT(E94)=1,E94&gt;=0,COUNTA(C94:D94)=0),AND(E94="",COUNT(C94:D94)=2,MIN(C94:D94)&gt;=0))),"Enter average OR both opening and closing",IF(IF(IF(COUNT(E94)=1,E94,IF(C94/2+D94/2=0,(C94+D94)/2,C94/2+D94/2))=0,N(C94)+N(D94)+N(E94)=0,IF(B94=0,TRUE,B94/(IF(COUNT(E94)=1,E94,IF(C94/2+D94/2=0,(C94+D94)/2,C94/2+D94/2)))&gt;0)),"Ready","Calculated value below numeric range; rescale")))),"Check inputs / numeric range")))</f>
        <v/>
      </c>
      <c r="I94" s="8">
        <f>IF(H94&lt;&gt;"Ready","",IFERROR(IF(COUNT(E94)=1,E94,IF(C94/2+D94/2=0,(C94+D94)/2,C94/2+D94/2)),""))</f>
        <v/>
      </c>
      <c r="J94" s="8">
        <f>IF(H94&lt;&gt;"Ready","",IFERROR(IF(I94=0,"",B94/I94),""))</f>
        <v/>
      </c>
      <c r="K94" s="8">
        <f>IF(H94&lt;&gt;"Ready","",IFERROR(IF(OR(I94=0,B94=0),"",F94/J94),""))</f>
        <v/>
      </c>
      <c r="L94" s="8">
        <f>IF(H94&lt;&gt;"Ready","",IFERROR(IF(G94="","",I94*(G94/100)),""))</f>
        <v/>
      </c>
      <c r="M94" s="8">
        <f>IF(H94&lt;&gt;"Ready","",IFERROR(IF(I94=0,"No",IF(B94=0,"Yes",IF(OR(K94&lt;=$B$2,K94-$B$2&lt;=MIN(8.881784197001252E-16*MAX(ABS(K94),ABS($B$2)),1E-9)),"No","Yes"))),""))</f>
        <v/>
      </c>
      <c r="N94" s="8">
        <f>IF(H94&lt;&gt;"Ready","",IFERROR(IF(I94=0,"No inventory",IF(B94=0,"No COGS",IF(M94="Yes","Slow mover","Within threshold"))),""))</f>
        <v/>
      </c>
      <c r="O94" s="8">
        <f>IF(H94&lt;&gt;"Ready","",IFERROR(IF(I94=0,"Turnover and DIO undefined: average inventory is zero. Check snapshot coverage and valuation.",IF(B94=0,"Turnover is zero; DIO has no finite value because COGS is zero. Stock with no COGS is flagged for review.","")),""))</f>
        <v/>
      </c>
    </row>
    <row r="95">
      <c r="A95" s="6" t="n"/>
      <c r="B95" s="7" t="n"/>
      <c r="C95" s="7" t="n"/>
      <c r="D95" s="7" t="n"/>
      <c r="E95" s="7" t="n"/>
      <c r="F95" s="7" t="n"/>
      <c r="G95" s="7" t="n"/>
      <c r="H95" s="8">
        <f>IF(COUNTA(A95:G95)=0,"",IF(TRIM(A95&amp;"")="","Item required",IFERROR(IF(OR(COUNT($B$2)&lt;&gt;1,$B$2&lt;0),"Enter nonnegative DIO threshold in B2",IF(NOT(AND(COUNT(B95,F95)=2,B95&gt;=0,F95&gt;0,COUNT(G95)=COUNTA(G95),N(G95)&gt;=0)),"Enter nonnegative values and positive period days",IF(NOT(OR(AND(COUNT(E95)=1,E95&gt;=0,COUNTA(C95:D95)=0),AND(E95="",COUNT(C95:D95)=2,MIN(C95:D95)&gt;=0))),"Enter average OR both opening and closing",IF(IF(IF(COUNT(E95)=1,E95,IF(C95/2+D95/2=0,(C95+D95)/2,C95/2+D95/2))=0,N(C95)+N(D95)+N(E95)=0,IF(B95=0,TRUE,B95/(IF(COUNT(E95)=1,E95,IF(C95/2+D95/2=0,(C95+D95)/2,C95/2+D95/2)))&gt;0)),"Ready","Calculated value below numeric range; rescale")))),"Check inputs / numeric range")))</f>
        <v/>
      </c>
      <c r="I95" s="8">
        <f>IF(H95&lt;&gt;"Ready","",IFERROR(IF(COUNT(E95)=1,E95,IF(C95/2+D95/2=0,(C95+D95)/2,C95/2+D95/2)),""))</f>
        <v/>
      </c>
      <c r="J95" s="8">
        <f>IF(H95&lt;&gt;"Ready","",IFERROR(IF(I95=0,"",B95/I95),""))</f>
        <v/>
      </c>
      <c r="K95" s="8">
        <f>IF(H95&lt;&gt;"Ready","",IFERROR(IF(OR(I95=0,B95=0),"",F95/J95),""))</f>
        <v/>
      </c>
      <c r="L95" s="8">
        <f>IF(H95&lt;&gt;"Ready","",IFERROR(IF(G95="","",I95*(G95/100)),""))</f>
        <v/>
      </c>
      <c r="M95" s="8">
        <f>IF(H95&lt;&gt;"Ready","",IFERROR(IF(I95=0,"No",IF(B95=0,"Yes",IF(OR(K95&lt;=$B$2,K95-$B$2&lt;=MIN(8.881784197001252E-16*MAX(ABS(K95),ABS($B$2)),1E-9)),"No","Yes"))),""))</f>
        <v/>
      </c>
      <c r="N95" s="8">
        <f>IF(H95&lt;&gt;"Ready","",IFERROR(IF(I95=0,"No inventory",IF(B95=0,"No COGS",IF(M95="Yes","Slow mover","Within threshold"))),""))</f>
        <v/>
      </c>
      <c r="O95" s="8">
        <f>IF(H95&lt;&gt;"Ready","",IFERROR(IF(I95=0,"Turnover and DIO undefined: average inventory is zero. Check snapshot coverage and valuation.",IF(B95=0,"Turnover is zero; DIO has no finite value because COGS is zero. Stock with no COGS is flagged for review.","")),""))</f>
        <v/>
      </c>
    </row>
    <row r="96">
      <c r="A96" s="6" t="n"/>
      <c r="B96" s="7" t="n"/>
      <c r="C96" s="7" t="n"/>
      <c r="D96" s="7" t="n"/>
      <c r="E96" s="7" t="n"/>
      <c r="F96" s="7" t="n"/>
      <c r="G96" s="7" t="n"/>
      <c r="H96" s="8">
        <f>IF(COUNTA(A96:G96)=0,"",IF(TRIM(A96&amp;"")="","Item required",IFERROR(IF(OR(COUNT($B$2)&lt;&gt;1,$B$2&lt;0),"Enter nonnegative DIO threshold in B2",IF(NOT(AND(COUNT(B96,F96)=2,B96&gt;=0,F96&gt;0,COUNT(G96)=COUNTA(G96),N(G96)&gt;=0)),"Enter nonnegative values and positive period days",IF(NOT(OR(AND(COUNT(E96)=1,E96&gt;=0,COUNTA(C96:D96)=0),AND(E96="",COUNT(C96:D96)=2,MIN(C96:D96)&gt;=0))),"Enter average OR both opening and closing",IF(IF(IF(COUNT(E96)=1,E96,IF(C96/2+D96/2=0,(C96+D96)/2,C96/2+D96/2))=0,N(C96)+N(D96)+N(E96)=0,IF(B96=0,TRUE,B96/(IF(COUNT(E96)=1,E96,IF(C96/2+D96/2=0,(C96+D96)/2,C96/2+D96/2)))&gt;0)),"Ready","Calculated value below numeric range; rescale")))),"Check inputs / numeric range")))</f>
        <v/>
      </c>
      <c r="I96" s="8">
        <f>IF(H96&lt;&gt;"Ready","",IFERROR(IF(COUNT(E96)=1,E96,IF(C96/2+D96/2=0,(C96+D96)/2,C96/2+D96/2)),""))</f>
        <v/>
      </c>
      <c r="J96" s="8">
        <f>IF(H96&lt;&gt;"Ready","",IFERROR(IF(I96=0,"",B96/I96),""))</f>
        <v/>
      </c>
      <c r="K96" s="8">
        <f>IF(H96&lt;&gt;"Ready","",IFERROR(IF(OR(I96=0,B96=0),"",F96/J96),""))</f>
        <v/>
      </c>
      <c r="L96" s="8">
        <f>IF(H96&lt;&gt;"Ready","",IFERROR(IF(G96="","",I96*(G96/100)),""))</f>
        <v/>
      </c>
      <c r="M96" s="8">
        <f>IF(H96&lt;&gt;"Ready","",IFERROR(IF(I96=0,"No",IF(B96=0,"Yes",IF(OR(K96&lt;=$B$2,K96-$B$2&lt;=MIN(8.881784197001252E-16*MAX(ABS(K96),ABS($B$2)),1E-9)),"No","Yes"))),""))</f>
        <v/>
      </c>
      <c r="N96" s="8">
        <f>IF(H96&lt;&gt;"Ready","",IFERROR(IF(I96=0,"No inventory",IF(B96=0,"No COGS",IF(M96="Yes","Slow mover","Within threshold"))),""))</f>
        <v/>
      </c>
      <c r="O96" s="8">
        <f>IF(H96&lt;&gt;"Ready","",IFERROR(IF(I96=0,"Turnover and DIO undefined: average inventory is zero. Check snapshot coverage and valuation.",IF(B96=0,"Turnover is zero; DIO has no finite value because COGS is zero. Stock with no COGS is flagged for review.","")),""))</f>
        <v/>
      </c>
    </row>
    <row r="97">
      <c r="A97" s="6" t="n"/>
      <c r="B97" s="7" t="n"/>
      <c r="C97" s="7" t="n"/>
      <c r="D97" s="7" t="n"/>
      <c r="E97" s="7" t="n"/>
      <c r="F97" s="7" t="n"/>
      <c r="G97" s="7" t="n"/>
      <c r="H97" s="8">
        <f>IF(COUNTA(A97:G97)=0,"",IF(TRIM(A97&amp;"")="","Item required",IFERROR(IF(OR(COUNT($B$2)&lt;&gt;1,$B$2&lt;0),"Enter nonnegative DIO threshold in B2",IF(NOT(AND(COUNT(B97,F97)=2,B97&gt;=0,F97&gt;0,COUNT(G97)=COUNTA(G97),N(G97)&gt;=0)),"Enter nonnegative values and positive period days",IF(NOT(OR(AND(COUNT(E97)=1,E97&gt;=0,COUNTA(C97:D97)=0),AND(E97="",COUNT(C97:D97)=2,MIN(C97:D97)&gt;=0))),"Enter average OR both opening and closing",IF(IF(IF(COUNT(E97)=1,E97,IF(C97/2+D97/2=0,(C97+D97)/2,C97/2+D97/2))=0,N(C97)+N(D97)+N(E97)=0,IF(B97=0,TRUE,B97/(IF(COUNT(E97)=1,E97,IF(C97/2+D97/2=0,(C97+D97)/2,C97/2+D97/2)))&gt;0)),"Ready","Calculated value below numeric range; rescale")))),"Check inputs / numeric range")))</f>
        <v/>
      </c>
      <c r="I97" s="8">
        <f>IF(H97&lt;&gt;"Ready","",IFERROR(IF(COUNT(E97)=1,E97,IF(C97/2+D97/2=0,(C97+D97)/2,C97/2+D97/2)),""))</f>
        <v/>
      </c>
      <c r="J97" s="8">
        <f>IF(H97&lt;&gt;"Ready","",IFERROR(IF(I97=0,"",B97/I97),""))</f>
        <v/>
      </c>
      <c r="K97" s="8">
        <f>IF(H97&lt;&gt;"Ready","",IFERROR(IF(OR(I97=0,B97=0),"",F97/J97),""))</f>
        <v/>
      </c>
      <c r="L97" s="8">
        <f>IF(H97&lt;&gt;"Ready","",IFERROR(IF(G97="","",I97*(G97/100)),""))</f>
        <v/>
      </c>
      <c r="M97" s="8">
        <f>IF(H97&lt;&gt;"Ready","",IFERROR(IF(I97=0,"No",IF(B97=0,"Yes",IF(OR(K97&lt;=$B$2,K97-$B$2&lt;=MIN(8.881784197001252E-16*MAX(ABS(K97),ABS($B$2)),1E-9)),"No","Yes"))),""))</f>
        <v/>
      </c>
      <c r="N97" s="8">
        <f>IF(H97&lt;&gt;"Ready","",IFERROR(IF(I97=0,"No inventory",IF(B97=0,"No COGS",IF(M97="Yes","Slow mover","Within threshold"))),""))</f>
        <v/>
      </c>
      <c r="O97" s="8">
        <f>IF(H97&lt;&gt;"Ready","",IFERROR(IF(I97=0,"Turnover and DIO undefined: average inventory is zero. Check snapshot coverage and valuation.",IF(B97=0,"Turnover is zero; DIO has no finite value because COGS is zero. Stock with no COGS is flagged for review.","")),""))</f>
        <v/>
      </c>
    </row>
    <row r="98">
      <c r="A98" s="6" t="n"/>
      <c r="B98" s="7" t="n"/>
      <c r="C98" s="7" t="n"/>
      <c r="D98" s="7" t="n"/>
      <c r="E98" s="7" t="n"/>
      <c r="F98" s="7" t="n"/>
      <c r="G98" s="7" t="n"/>
      <c r="H98" s="8">
        <f>IF(COUNTA(A98:G98)=0,"",IF(TRIM(A98&amp;"")="","Item required",IFERROR(IF(OR(COUNT($B$2)&lt;&gt;1,$B$2&lt;0),"Enter nonnegative DIO threshold in B2",IF(NOT(AND(COUNT(B98,F98)=2,B98&gt;=0,F98&gt;0,COUNT(G98)=COUNTA(G98),N(G98)&gt;=0)),"Enter nonnegative values and positive period days",IF(NOT(OR(AND(COUNT(E98)=1,E98&gt;=0,COUNTA(C98:D98)=0),AND(E98="",COUNT(C98:D98)=2,MIN(C98:D98)&gt;=0))),"Enter average OR both opening and closing",IF(IF(IF(COUNT(E98)=1,E98,IF(C98/2+D98/2=0,(C98+D98)/2,C98/2+D98/2))=0,N(C98)+N(D98)+N(E98)=0,IF(B98=0,TRUE,B98/(IF(COUNT(E98)=1,E98,IF(C98/2+D98/2=0,(C98+D98)/2,C98/2+D98/2)))&gt;0)),"Ready","Calculated value below numeric range; rescale")))),"Check inputs / numeric range")))</f>
        <v/>
      </c>
      <c r="I98" s="8">
        <f>IF(H98&lt;&gt;"Ready","",IFERROR(IF(COUNT(E98)=1,E98,IF(C98/2+D98/2=0,(C98+D98)/2,C98/2+D98/2)),""))</f>
        <v/>
      </c>
      <c r="J98" s="8">
        <f>IF(H98&lt;&gt;"Ready","",IFERROR(IF(I98=0,"",B98/I98),""))</f>
        <v/>
      </c>
      <c r="K98" s="8">
        <f>IF(H98&lt;&gt;"Ready","",IFERROR(IF(OR(I98=0,B98=0),"",F98/J98),""))</f>
        <v/>
      </c>
      <c r="L98" s="8">
        <f>IF(H98&lt;&gt;"Ready","",IFERROR(IF(G98="","",I98*(G98/100)),""))</f>
        <v/>
      </c>
      <c r="M98" s="8">
        <f>IF(H98&lt;&gt;"Ready","",IFERROR(IF(I98=0,"No",IF(B98=0,"Yes",IF(OR(K98&lt;=$B$2,K98-$B$2&lt;=MIN(8.881784197001252E-16*MAX(ABS(K98),ABS($B$2)),1E-9)),"No","Yes"))),""))</f>
        <v/>
      </c>
      <c r="N98" s="8">
        <f>IF(H98&lt;&gt;"Ready","",IFERROR(IF(I98=0,"No inventory",IF(B98=0,"No COGS",IF(M98="Yes","Slow mover","Within threshold"))),""))</f>
        <v/>
      </c>
      <c r="O98" s="8">
        <f>IF(H98&lt;&gt;"Ready","",IFERROR(IF(I98=0,"Turnover and DIO undefined: average inventory is zero. Check snapshot coverage and valuation.",IF(B98=0,"Turnover is zero; DIO has no finite value because COGS is zero. Stock with no COGS is flagged for review.","")),""))</f>
        <v/>
      </c>
    </row>
    <row r="99">
      <c r="A99" s="6" t="n"/>
      <c r="B99" s="7" t="n"/>
      <c r="C99" s="7" t="n"/>
      <c r="D99" s="7" t="n"/>
      <c r="E99" s="7" t="n"/>
      <c r="F99" s="7" t="n"/>
      <c r="G99" s="7" t="n"/>
      <c r="H99" s="8">
        <f>IF(COUNTA(A99:G99)=0,"",IF(TRIM(A99&amp;"")="","Item required",IFERROR(IF(OR(COUNT($B$2)&lt;&gt;1,$B$2&lt;0),"Enter nonnegative DIO threshold in B2",IF(NOT(AND(COUNT(B99,F99)=2,B99&gt;=0,F99&gt;0,COUNT(G99)=COUNTA(G99),N(G99)&gt;=0)),"Enter nonnegative values and positive period days",IF(NOT(OR(AND(COUNT(E99)=1,E99&gt;=0,COUNTA(C99:D99)=0),AND(E99="",COUNT(C99:D99)=2,MIN(C99:D99)&gt;=0))),"Enter average OR both opening and closing",IF(IF(IF(COUNT(E99)=1,E99,IF(C99/2+D99/2=0,(C99+D99)/2,C99/2+D99/2))=0,N(C99)+N(D99)+N(E99)=0,IF(B99=0,TRUE,B99/(IF(COUNT(E99)=1,E99,IF(C99/2+D99/2=0,(C99+D99)/2,C99/2+D99/2)))&gt;0)),"Ready","Calculated value below numeric range; rescale")))),"Check inputs / numeric range")))</f>
        <v/>
      </c>
      <c r="I99" s="8">
        <f>IF(H99&lt;&gt;"Ready","",IFERROR(IF(COUNT(E99)=1,E99,IF(C99/2+D99/2=0,(C99+D99)/2,C99/2+D99/2)),""))</f>
        <v/>
      </c>
      <c r="J99" s="8">
        <f>IF(H99&lt;&gt;"Ready","",IFERROR(IF(I99=0,"",B99/I99),""))</f>
        <v/>
      </c>
      <c r="K99" s="8">
        <f>IF(H99&lt;&gt;"Ready","",IFERROR(IF(OR(I99=0,B99=0),"",F99/J99),""))</f>
        <v/>
      </c>
      <c r="L99" s="8">
        <f>IF(H99&lt;&gt;"Ready","",IFERROR(IF(G99="","",I99*(G99/100)),""))</f>
        <v/>
      </c>
      <c r="M99" s="8">
        <f>IF(H99&lt;&gt;"Ready","",IFERROR(IF(I99=0,"No",IF(B99=0,"Yes",IF(OR(K99&lt;=$B$2,K99-$B$2&lt;=MIN(8.881784197001252E-16*MAX(ABS(K99),ABS($B$2)),1E-9)),"No","Yes"))),""))</f>
        <v/>
      </c>
      <c r="N99" s="8">
        <f>IF(H99&lt;&gt;"Ready","",IFERROR(IF(I99=0,"No inventory",IF(B99=0,"No COGS",IF(M99="Yes","Slow mover","Within threshold"))),""))</f>
        <v/>
      </c>
      <c r="O99" s="8">
        <f>IF(H99&lt;&gt;"Ready","",IFERROR(IF(I99=0,"Turnover and DIO undefined: average inventory is zero. Check snapshot coverage and valuation.",IF(B99=0,"Turnover is zero; DIO has no finite value because COGS is zero. Stock with no COGS is flagged for review.","")),""))</f>
        <v/>
      </c>
    </row>
    <row r="100">
      <c r="A100" s="6" t="n"/>
      <c r="B100" s="7" t="n"/>
      <c r="C100" s="7" t="n"/>
      <c r="D100" s="7" t="n"/>
      <c r="E100" s="7" t="n"/>
      <c r="F100" s="7" t="n"/>
      <c r="G100" s="7" t="n"/>
      <c r="H100" s="8">
        <f>IF(COUNTA(A100:G100)=0,"",IF(TRIM(A100&amp;"")="","Item required",IFERROR(IF(OR(COUNT($B$2)&lt;&gt;1,$B$2&lt;0),"Enter nonnegative DIO threshold in B2",IF(NOT(AND(COUNT(B100,F100)=2,B100&gt;=0,F100&gt;0,COUNT(G100)=COUNTA(G100),N(G100)&gt;=0)),"Enter nonnegative values and positive period days",IF(NOT(OR(AND(COUNT(E100)=1,E100&gt;=0,COUNTA(C100:D100)=0),AND(E100="",COUNT(C100:D100)=2,MIN(C100:D100)&gt;=0))),"Enter average OR both opening and closing",IF(IF(IF(COUNT(E100)=1,E100,IF(C100/2+D100/2=0,(C100+D100)/2,C100/2+D100/2))=0,N(C100)+N(D100)+N(E100)=0,IF(B100=0,TRUE,B100/(IF(COUNT(E100)=1,E100,IF(C100/2+D100/2=0,(C100+D100)/2,C100/2+D100/2)))&gt;0)),"Ready","Calculated value below numeric range; rescale")))),"Check inputs / numeric range")))</f>
        <v/>
      </c>
      <c r="I100" s="8">
        <f>IF(H100&lt;&gt;"Ready","",IFERROR(IF(COUNT(E100)=1,E100,IF(C100/2+D100/2=0,(C100+D100)/2,C100/2+D100/2)),""))</f>
        <v/>
      </c>
      <c r="J100" s="8">
        <f>IF(H100&lt;&gt;"Ready","",IFERROR(IF(I100=0,"",B100/I100),""))</f>
        <v/>
      </c>
      <c r="K100" s="8">
        <f>IF(H100&lt;&gt;"Ready","",IFERROR(IF(OR(I100=0,B100=0),"",F100/J100),""))</f>
        <v/>
      </c>
      <c r="L100" s="8">
        <f>IF(H100&lt;&gt;"Ready","",IFERROR(IF(G100="","",I100*(G100/100)),""))</f>
        <v/>
      </c>
      <c r="M100" s="8">
        <f>IF(H100&lt;&gt;"Ready","",IFERROR(IF(I100=0,"No",IF(B100=0,"Yes",IF(OR(K100&lt;=$B$2,K100-$B$2&lt;=MIN(8.881784197001252E-16*MAX(ABS(K100),ABS($B$2)),1E-9)),"No","Yes"))),""))</f>
        <v/>
      </c>
      <c r="N100" s="8">
        <f>IF(H100&lt;&gt;"Ready","",IFERROR(IF(I100=0,"No inventory",IF(B100=0,"No COGS",IF(M100="Yes","Slow mover","Within threshold"))),""))</f>
        <v/>
      </c>
      <c r="O100" s="8">
        <f>IF(H100&lt;&gt;"Ready","",IFERROR(IF(I100=0,"Turnover and DIO undefined: average inventory is zero. Check snapshot coverage and valuation.",IF(B100=0,"Turnover is zero; DIO has no finite value because COGS is zero. Stock with no COGS is flagged for review.","")),""))</f>
        <v/>
      </c>
    </row>
    <row r="101">
      <c r="A101" s="6" t="n"/>
      <c r="B101" s="7" t="n"/>
      <c r="C101" s="7" t="n"/>
      <c r="D101" s="7" t="n"/>
      <c r="E101" s="7" t="n"/>
      <c r="F101" s="7" t="n"/>
      <c r="G101" s="7" t="n"/>
      <c r="H101" s="8">
        <f>IF(COUNTA(A101:G101)=0,"",IF(TRIM(A101&amp;"")="","Item required",IFERROR(IF(OR(COUNT($B$2)&lt;&gt;1,$B$2&lt;0),"Enter nonnegative DIO threshold in B2",IF(NOT(AND(COUNT(B101,F101)=2,B101&gt;=0,F101&gt;0,COUNT(G101)=COUNTA(G101),N(G101)&gt;=0)),"Enter nonnegative values and positive period days",IF(NOT(OR(AND(COUNT(E101)=1,E101&gt;=0,COUNTA(C101:D101)=0),AND(E101="",COUNT(C101:D101)=2,MIN(C101:D101)&gt;=0))),"Enter average OR both opening and closing",IF(IF(IF(COUNT(E101)=1,E101,IF(C101/2+D101/2=0,(C101+D101)/2,C101/2+D101/2))=0,N(C101)+N(D101)+N(E101)=0,IF(B101=0,TRUE,B101/(IF(COUNT(E101)=1,E101,IF(C101/2+D101/2=0,(C101+D101)/2,C101/2+D101/2)))&gt;0)),"Ready","Calculated value below numeric range; rescale")))),"Check inputs / numeric range")))</f>
        <v/>
      </c>
      <c r="I101" s="8">
        <f>IF(H101&lt;&gt;"Ready","",IFERROR(IF(COUNT(E101)=1,E101,IF(C101/2+D101/2=0,(C101+D101)/2,C101/2+D101/2)),""))</f>
        <v/>
      </c>
      <c r="J101" s="8">
        <f>IF(H101&lt;&gt;"Ready","",IFERROR(IF(I101=0,"",B101/I101),""))</f>
        <v/>
      </c>
      <c r="K101" s="8">
        <f>IF(H101&lt;&gt;"Ready","",IFERROR(IF(OR(I101=0,B101=0),"",F101/J101),""))</f>
        <v/>
      </c>
      <c r="L101" s="8">
        <f>IF(H101&lt;&gt;"Ready","",IFERROR(IF(G101="","",I101*(G101/100)),""))</f>
        <v/>
      </c>
      <c r="M101" s="8">
        <f>IF(H101&lt;&gt;"Ready","",IFERROR(IF(I101=0,"No",IF(B101=0,"Yes",IF(OR(K101&lt;=$B$2,K101-$B$2&lt;=MIN(8.881784197001252E-16*MAX(ABS(K101),ABS($B$2)),1E-9)),"No","Yes"))),""))</f>
        <v/>
      </c>
      <c r="N101" s="8">
        <f>IF(H101&lt;&gt;"Ready","",IFERROR(IF(I101=0,"No inventory",IF(B101=0,"No COGS",IF(M101="Yes","Slow mover","Within threshold"))),""))</f>
        <v/>
      </c>
      <c r="O101" s="8">
        <f>IF(H101&lt;&gt;"Ready","",IFERROR(IF(I101=0,"Turnover and DIO undefined: average inventory is zero. Check snapshot coverage and valuation.",IF(B101=0,"Turnover is zero; DIO has no finite value because COGS is zero. Stock with no COGS is flagged for review.","")),""))</f>
        <v/>
      </c>
    </row>
    <row r="102">
      <c r="A102" s="6" t="n"/>
      <c r="B102" s="7" t="n"/>
      <c r="C102" s="7" t="n"/>
      <c r="D102" s="7" t="n"/>
      <c r="E102" s="7" t="n"/>
      <c r="F102" s="7" t="n"/>
      <c r="G102" s="7" t="n"/>
      <c r="H102" s="8">
        <f>IF(COUNTA(A102:G102)=0,"",IF(TRIM(A102&amp;"")="","Item required",IFERROR(IF(OR(COUNT($B$2)&lt;&gt;1,$B$2&lt;0),"Enter nonnegative DIO threshold in B2",IF(NOT(AND(COUNT(B102,F102)=2,B102&gt;=0,F102&gt;0,COUNT(G102)=COUNTA(G102),N(G102)&gt;=0)),"Enter nonnegative values and positive period days",IF(NOT(OR(AND(COUNT(E102)=1,E102&gt;=0,COUNTA(C102:D102)=0),AND(E102="",COUNT(C102:D102)=2,MIN(C102:D102)&gt;=0))),"Enter average OR both opening and closing",IF(IF(IF(COUNT(E102)=1,E102,IF(C102/2+D102/2=0,(C102+D102)/2,C102/2+D102/2))=0,N(C102)+N(D102)+N(E102)=0,IF(B102=0,TRUE,B102/(IF(COUNT(E102)=1,E102,IF(C102/2+D102/2=0,(C102+D102)/2,C102/2+D102/2)))&gt;0)),"Ready","Calculated value below numeric range; rescale")))),"Check inputs / numeric range")))</f>
        <v/>
      </c>
      <c r="I102" s="8">
        <f>IF(H102&lt;&gt;"Ready","",IFERROR(IF(COUNT(E102)=1,E102,IF(C102/2+D102/2=0,(C102+D102)/2,C102/2+D102/2)),""))</f>
        <v/>
      </c>
      <c r="J102" s="8">
        <f>IF(H102&lt;&gt;"Ready","",IFERROR(IF(I102=0,"",B102/I102),""))</f>
        <v/>
      </c>
      <c r="K102" s="8">
        <f>IF(H102&lt;&gt;"Ready","",IFERROR(IF(OR(I102=0,B102=0),"",F102/J102),""))</f>
        <v/>
      </c>
      <c r="L102" s="8">
        <f>IF(H102&lt;&gt;"Ready","",IFERROR(IF(G102="","",I102*(G102/100)),""))</f>
        <v/>
      </c>
      <c r="M102" s="8">
        <f>IF(H102&lt;&gt;"Ready","",IFERROR(IF(I102=0,"No",IF(B102=0,"Yes",IF(OR(K102&lt;=$B$2,K102-$B$2&lt;=MIN(8.881784197001252E-16*MAX(ABS(K102),ABS($B$2)),1E-9)),"No","Yes"))),""))</f>
        <v/>
      </c>
      <c r="N102" s="8">
        <f>IF(H102&lt;&gt;"Ready","",IFERROR(IF(I102=0,"No inventory",IF(B102=0,"No COGS",IF(M102="Yes","Slow mover","Within threshold"))),""))</f>
        <v/>
      </c>
      <c r="O102" s="8">
        <f>IF(H102&lt;&gt;"Ready","",IFERROR(IF(I102=0,"Turnover and DIO undefined: average inventory is zero. Check snapshot coverage and valuation.",IF(B102=0,"Turnover is zero; DIO has no finite value because COGS is zero. Stock with no COGS is flagged for review.","")),""))</f>
        <v/>
      </c>
    </row>
    <row r="103">
      <c r="A103" s="6" t="n"/>
      <c r="B103" s="7" t="n"/>
      <c r="C103" s="7" t="n"/>
      <c r="D103" s="7" t="n"/>
      <c r="E103" s="7" t="n"/>
      <c r="F103" s="7" t="n"/>
      <c r="G103" s="7" t="n"/>
      <c r="H103" s="8">
        <f>IF(COUNTA(A103:G103)=0,"",IF(TRIM(A103&amp;"")="","Item required",IFERROR(IF(OR(COUNT($B$2)&lt;&gt;1,$B$2&lt;0),"Enter nonnegative DIO threshold in B2",IF(NOT(AND(COUNT(B103,F103)=2,B103&gt;=0,F103&gt;0,COUNT(G103)=COUNTA(G103),N(G103)&gt;=0)),"Enter nonnegative values and positive period days",IF(NOT(OR(AND(COUNT(E103)=1,E103&gt;=0,COUNTA(C103:D103)=0),AND(E103="",COUNT(C103:D103)=2,MIN(C103:D103)&gt;=0))),"Enter average OR both opening and closing",IF(IF(IF(COUNT(E103)=1,E103,IF(C103/2+D103/2=0,(C103+D103)/2,C103/2+D103/2))=0,N(C103)+N(D103)+N(E103)=0,IF(B103=0,TRUE,B103/(IF(COUNT(E103)=1,E103,IF(C103/2+D103/2=0,(C103+D103)/2,C103/2+D103/2)))&gt;0)),"Ready","Calculated value below numeric range; rescale")))),"Check inputs / numeric range")))</f>
        <v/>
      </c>
      <c r="I103" s="8">
        <f>IF(H103&lt;&gt;"Ready","",IFERROR(IF(COUNT(E103)=1,E103,IF(C103/2+D103/2=0,(C103+D103)/2,C103/2+D103/2)),""))</f>
        <v/>
      </c>
      <c r="J103" s="8">
        <f>IF(H103&lt;&gt;"Ready","",IFERROR(IF(I103=0,"",B103/I103),""))</f>
        <v/>
      </c>
      <c r="K103" s="8">
        <f>IF(H103&lt;&gt;"Ready","",IFERROR(IF(OR(I103=0,B103=0),"",F103/J103),""))</f>
        <v/>
      </c>
      <c r="L103" s="8">
        <f>IF(H103&lt;&gt;"Ready","",IFERROR(IF(G103="","",I103*(G103/100)),""))</f>
        <v/>
      </c>
      <c r="M103" s="8">
        <f>IF(H103&lt;&gt;"Ready","",IFERROR(IF(I103=0,"No",IF(B103=0,"Yes",IF(OR(K103&lt;=$B$2,K103-$B$2&lt;=MIN(8.881784197001252E-16*MAX(ABS(K103),ABS($B$2)),1E-9)),"No","Yes"))),""))</f>
        <v/>
      </c>
      <c r="N103" s="8">
        <f>IF(H103&lt;&gt;"Ready","",IFERROR(IF(I103=0,"No inventory",IF(B103=0,"No COGS",IF(M103="Yes","Slow mover","Within threshold"))),""))</f>
        <v/>
      </c>
      <c r="O103" s="8">
        <f>IF(H103&lt;&gt;"Ready","",IFERROR(IF(I103=0,"Turnover and DIO undefined: average inventory is zero. Check snapshot coverage and valuation.",IF(B103=0,"Turnover is zero; DIO has no finite value because COGS is zero. Stock with no COGS is flagged for review.","")),""))</f>
        <v/>
      </c>
    </row>
    <row r="104">
      <c r="A104" s="6" t="n"/>
      <c r="B104" s="7" t="n"/>
      <c r="C104" s="7" t="n"/>
      <c r="D104" s="7" t="n"/>
      <c r="E104" s="7" t="n"/>
      <c r="F104" s="7" t="n"/>
      <c r="G104" s="7" t="n"/>
      <c r="H104" s="8">
        <f>IF(COUNTA(A104:G104)=0,"",IF(TRIM(A104&amp;"")="","Item required",IFERROR(IF(OR(COUNT($B$2)&lt;&gt;1,$B$2&lt;0),"Enter nonnegative DIO threshold in B2",IF(NOT(AND(COUNT(B104,F104)=2,B104&gt;=0,F104&gt;0,COUNT(G104)=COUNTA(G104),N(G104)&gt;=0)),"Enter nonnegative values and positive period days",IF(NOT(OR(AND(COUNT(E104)=1,E104&gt;=0,COUNTA(C104:D104)=0),AND(E104="",COUNT(C104:D104)=2,MIN(C104:D104)&gt;=0))),"Enter average OR both opening and closing",IF(IF(IF(COUNT(E104)=1,E104,IF(C104/2+D104/2=0,(C104+D104)/2,C104/2+D104/2))=0,N(C104)+N(D104)+N(E104)=0,IF(B104=0,TRUE,B104/(IF(COUNT(E104)=1,E104,IF(C104/2+D104/2=0,(C104+D104)/2,C104/2+D104/2)))&gt;0)),"Ready","Calculated value below numeric range; rescale")))),"Check inputs / numeric range")))</f>
        <v/>
      </c>
      <c r="I104" s="8">
        <f>IF(H104&lt;&gt;"Ready","",IFERROR(IF(COUNT(E104)=1,E104,IF(C104/2+D104/2=0,(C104+D104)/2,C104/2+D104/2)),""))</f>
        <v/>
      </c>
      <c r="J104" s="8">
        <f>IF(H104&lt;&gt;"Ready","",IFERROR(IF(I104=0,"",B104/I104),""))</f>
        <v/>
      </c>
      <c r="K104" s="8">
        <f>IF(H104&lt;&gt;"Ready","",IFERROR(IF(OR(I104=0,B104=0),"",F104/J104),""))</f>
        <v/>
      </c>
      <c r="L104" s="8">
        <f>IF(H104&lt;&gt;"Ready","",IFERROR(IF(G104="","",I104*(G104/100)),""))</f>
        <v/>
      </c>
      <c r="M104" s="8">
        <f>IF(H104&lt;&gt;"Ready","",IFERROR(IF(I104=0,"No",IF(B104=0,"Yes",IF(OR(K104&lt;=$B$2,K104-$B$2&lt;=MIN(8.881784197001252E-16*MAX(ABS(K104),ABS($B$2)),1E-9)),"No","Yes"))),""))</f>
        <v/>
      </c>
      <c r="N104" s="8">
        <f>IF(H104&lt;&gt;"Ready","",IFERROR(IF(I104=0,"No inventory",IF(B104=0,"No COGS",IF(M104="Yes","Slow mover","Within threshold"))),""))</f>
        <v/>
      </c>
      <c r="O104" s="8">
        <f>IF(H104&lt;&gt;"Ready","",IFERROR(IF(I104=0,"Turnover and DIO undefined: average inventory is zero. Check snapshot coverage and valuation.",IF(B104=0,"Turnover is zero; DIO has no finite value because COGS is zero. Stock with no COGS is flagged for review.","")),""))</f>
        <v/>
      </c>
    </row>
    <row r="105">
      <c r="A105" s="6" t="n"/>
      <c r="B105" s="7" t="n"/>
      <c r="C105" s="7" t="n"/>
      <c r="D105" s="7" t="n"/>
      <c r="E105" s="7" t="n"/>
      <c r="F105" s="7" t="n"/>
      <c r="G105" s="7" t="n"/>
      <c r="H105" s="8">
        <f>IF(COUNTA(A105:G105)=0,"",IF(TRIM(A105&amp;"")="","Item required",IFERROR(IF(OR(COUNT($B$2)&lt;&gt;1,$B$2&lt;0),"Enter nonnegative DIO threshold in B2",IF(NOT(AND(COUNT(B105,F105)=2,B105&gt;=0,F105&gt;0,COUNT(G105)=COUNTA(G105),N(G105)&gt;=0)),"Enter nonnegative values and positive period days",IF(NOT(OR(AND(COUNT(E105)=1,E105&gt;=0,COUNTA(C105:D105)=0),AND(E105="",COUNT(C105:D105)=2,MIN(C105:D105)&gt;=0))),"Enter average OR both opening and closing",IF(IF(IF(COUNT(E105)=1,E105,IF(C105/2+D105/2=0,(C105+D105)/2,C105/2+D105/2))=0,N(C105)+N(D105)+N(E105)=0,IF(B105=0,TRUE,B105/(IF(COUNT(E105)=1,E105,IF(C105/2+D105/2=0,(C105+D105)/2,C105/2+D105/2)))&gt;0)),"Ready","Calculated value below numeric range; rescale")))),"Check inputs / numeric range")))</f>
        <v/>
      </c>
      <c r="I105" s="8">
        <f>IF(H105&lt;&gt;"Ready","",IFERROR(IF(COUNT(E105)=1,E105,IF(C105/2+D105/2=0,(C105+D105)/2,C105/2+D105/2)),""))</f>
        <v/>
      </c>
      <c r="J105" s="8">
        <f>IF(H105&lt;&gt;"Ready","",IFERROR(IF(I105=0,"",B105/I105),""))</f>
        <v/>
      </c>
      <c r="K105" s="8">
        <f>IF(H105&lt;&gt;"Ready","",IFERROR(IF(OR(I105=0,B105=0),"",F105/J105),""))</f>
        <v/>
      </c>
      <c r="L105" s="8">
        <f>IF(H105&lt;&gt;"Ready","",IFERROR(IF(G105="","",I105*(G105/100)),""))</f>
        <v/>
      </c>
      <c r="M105" s="8">
        <f>IF(H105&lt;&gt;"Ready","",IFERROR(IF(I105=0,"No",IF(B105=0,"Yes",IF(OR(K105&lt;=$B$2,K105-$B$2&lt;=MIN(8.881784197001252E-16*MAX(ABS(K105),ABS($B$2)),1E-9)),"No","Yes"))),""))</f>
        <v/>
      </c>
      <c r="N105" s="8">
        <f>IF(H105&lt;&gt;"Ready","",IFERROR(IF(I105=0,"No inventory",IF(B105=0,"No COGS",IF(M105="Yes","Slow mover","Within threshold"))),""))</f>
        <v/>
      </c>
      <c r="O105" s="8">
        <f>IF(H105&lt;&gt;"Ready","",IFERROR(IF(I105=0,"Turnover and DIO undefined: average inventory is zero. Check snapshot coverage and valuation.",IF(B105=0,"Turnover is zero; DIO has no finite value because COGS is zero. Stock with no COGS is flagged for review.","")),""))</f>
        <v/>
      </c>
    </row>
    <row r="106">
      <c r="A106" s="6" t="n"/>
      <c r="B106" s="7" t="n"/>
      <c r="C106" s="7" t="n"/>
      <c r="D106" s="7" t="n"/>
      <c r="E106" s="7" t="n"/>
      <c r="F106" s="7" t="n"/>
      <c r="G106" s="7" t="n"/>
      <c r="H106" s="8">
        <f>IF(COUNTA(A106:G106)=0,"",IF(TRIM(A106&amp;"")="","Item required",IFERROR(IF(OR(COUNT($B$2)&lt;&gt;1,$B$2&lt;0),"Enter nonnegative DIO threshold in B2",IF(NOT(AND(COUNT(B106,F106)=2,B106&gt;=0,F106&gt;0,COUNT(G106)=COUNTA(G106),N(G106)&gt;=0)),"Enter nonnegative values and positive period days",IF(NOT(OR(AND(COUNT(E106)=1,E106&gt;=0,COUNTA(C106:D106)=0),AND(E106="",COUNT(C106:D106)=2,MIN(C106:D106)&gt;=0))),"Enter average OR both opening and closing",IF(IF(IF(COUNT(E106)=1,E106,IF(C106/2+D106/2=0,(C106+D106)/2,C106/2+D106/2))=0,N(C106)+N(D106)+N(E106)=0,IF(B106=0,TRUE,B106/(IF(COUNT(E106)=1,E106,IF(C106/2+D106/2=0,(C106+D106)/2,C106/2+D106/2)))&gt;0)),"Ready","Calculated value below numeric range; rescale")))),"Check inputs / numeric range")))</f>
        <v/>
      </c>
      <c r="I106" s="8">
        <f>IF(H106&lt;&gt;"Ready","",IFERROR(IF(COUNT(E106)=1,E106,IF(C106/2+D106/2=0,(C106+D106)/2,C106/2+D106/2)),""))</f>
        <v/>
      </c>
      <c r="J106" s="8">
        <f>IF(H106&lt;&gt;"Ready","",IFERROR(IF(I106=0,"",B106/I106),""))</f>
        <v/>
      </c>
      <c r="K106" s="8">
        <f>IF(H106&lt;&gt;"Ready","",IFERROR(IF(OR(I106=0,B106=0),"",F106/J106),""))</f>
        <v/>
      </c>
      <c r="L106" s="8">
        <f>IF(H106&lt;&gt;"Ready","",IFERROR(IF(G106="","",I106*(G106/100)),""))</f>
        <v/>
      </c>
      <c r="M106" s="8">
        <f>IF(H106&lt;&gt;"Ready","",IFERROR(IF(I106=0,"No",IF(B106=0,"Yes",IF(OR(K106&lt;=$B$2,K106-$B$2&lt;=MIN(8.881784197001252E-16*MAX(ABS(K106),ABS($B$2)),1E-9)),"No","Yes"))),""))</f>
        <v/>
      </c>
      <c r="N106" s="8">
        <f>IF(H106&lt;&gt;"Ready","",IFERROR(IF(I106=0,"No inventory",IF(B106=0,"No COGS",IF(M106="Yes","Slow mover","Within threshold"))),""))</f>
        <v/>
      </c>
      <c r="O106" s="8">
        <f>IF(H106&lt;&gt;"Ready","",IFERROR(IF(I106=0,"Turnover and DIO undefined: average inventory is zero. Check snapshot coverage and valuation.",IF(B106=0,"Turnover is zero; DIO has no finite value because COGS is zero. Stock with no COGS is flagged for review.","")),""))</f>
        <v/>
      </c>
    </row>
    <row r="107">
      <c r="A107" s="6" t="n"/>
      <c r="B107" s="7" t="n"/>
      <c r="C107" s="7" t="n"/>
      <c r="D107" s="7" t="n"/>
      <c r="E107" s="7" t="n"/>
      <c r="F107" s="7" t="n"/>
      <c r="G107" s="7" t="n"/>
      <c r="H107" s="8">
        <f>IF(COUNTA(A107:G107)=0,"",IF(TRIM(A107&amp;"")="","Item required",IFERROR(IF(OR(COUNT($B$2)&lt;&gt;1,$B$2&lt;0),"Enter nonnegative DIO threshold in B2",IF(NOT(AND(COUNT(B107,F107)=2,B107&gt;=0,F107&gt;0,COUNT(G107)=COUNTA(G107),N(G107)&gt;=0)),"Enter nonnegative values and positive period days",IF(NOT(OR(AND(COUNT(E107)=1,E107&gt;=0,COUNTA(C107:D107)=0),AND(E107="",COUNT(C107:D107)=2,MIN(C107:D107)&gt;=0))),"Enter average OR both opening and closing",IF(IF(IF(COUNT(E107)=1,E107,IF(C107/2+D107/2=0,(C107+D107)/2,C107/2+D107/2))=0,N(C107)+N(D107)+N(E107)=0,IF(B107=0,TRUE,B107/(IF(COUNT(E107)=1,E107,IF(C107/2+D107/2=0,(C107+D107)/2,C107/2+D107/2)))&gt;0)),"Ready","Calculated value below numeric range; rescale")))),"Check inputs / numeric range")))</f>
        <v/>
      </c>
      <c r="I107" s="8">
        <f>IF(H107&lt;&gt;"Ready","",IFERROR(IF(COUNT(E107)=1,E107,IF(C107/2+D107/2=0,(C107+D107)/2,C107/2+D107/2)),""))</f>
        <v/>
      </c>
      <c r="J107" s="8">
        <f>IF(H107&lt;&gt;"Ready","",IFERROR(IF(I107=0,"",B107/I107),""))</f>
        <v/>
      </c>
      <c r="K107" s="8">
        <f>IF(H107&lt;&gt;"Ready","",IFERROR(IF(OR(I107=0,B107=0),"",F107/J107),""))</f>
        <v/>
      </c>
      <c r="L107" s="8">
        <f>IF(H107&lt;&gt;"Ready","",IFERROR(IF(G107="","",I107*(G107/100)),""))</f>
        <v/>
      </c>
      <c r="M107" s="8">
        <f>IF(H107&lt;&gt;"Ready","",IFERROR(IF(I107=0,"No",IF(B107=0,"Yes",IF(OR(K107&lt;=$B$2,K107-$B$2&lt;=MIN(8.881784197001252E-16*MAX(ABS(K107),ABS($B$2)),1E-9)),"No","Yes"))),""))</f>
        <v/>
      </c>
      <c r="N107" s="8">
        <f>IF(H107&lt;&gt;"Ready","",IFERROR(IF(I107=0,"No inventory",IF(B107=0,"No COGS",IF(M107="Yes","Slow mover","Within threshold"))),""))</f>
        <v/>
      </c>
      <c r="O107" s="8">
        <f>IF(H107&lt;&gt;"Ready","",IFERROR(IF(I107=0,"Turnover and DIO undefined: average inventory is zero. Check snapshot coverage and valuation.",IF(B107=0,"Turnover is zero; DIO has no finite value because COGS is zero. Stock with no COGS is flagged for review.","")),""))</f>
        <v/>
      </c>
    </row>
    <row r="108">
      <c r="A108" s="6" t="n"/>
      <c r="B108" s="7" t="n"/>
      <c r="C108" s="7" t="n"/>
      <c r="D108" s="7" t="n"/>
      <c r="E108" s="7" t="n"/>
      <c r="F108" s="7" t="n"/>
      <c r="G108" s="7" t="n"/>
      <c r="H108" s="8">
        <f>IF(COUNTA(A108:G108)=0,"",IF(TRIM(A108&amp;"")="","Item required",IFERROR(IF(OR(COUNT($B$2)&lt;&gt;1,$B$2&lt;0),"Enter nonnegative DIO threshold in B2",IF(NOT(AND(COUNT(B108,F108)=2,B108&gt;=0,F108&gt;0,COUNT(G108)=COUNTA(G108),N(G108)&gt;=0)),"Enter nonnegative values and positive period days",IF(NOT(OR(AND(COUNT(E108)=1,E108&gt;=0,COUNTA(C108:D108)=0),AND(E108="",COUNT(C108:D108)=2,MIN(C108:D108)&gt;=0))),"Enter average OR both opening and closing",IF(IF(IF(COUNT(E108)=1,E108,IF(C108/2+D108/2=0,(C108+D108)/2,C108/2+D108/2))=0,N(C108)+N(D108)+N(E108)=0,IF(B108=0,TRUE,B108/(IF(COUNT(E108)=1,E108,IF(C108/2+D108/2=0,(C108+D108)/2,C108/2+D108/2)))&gt;0)),"Ready","Calculated value below numeric range; rescale")))),"Check inputs / numeric range")))</f>
        <v/>
      </c>
      <c r="I108" s="8">
        <f>IF(H108&lt;&gt;"Ready","",IFERROR(IF(COUNT(E108)=1,E108,IF(C108/2+D108/2=0,(C108+D108)/2,C108/2+D108/2)),""))</f>
        <v/>
      </c>
      <c r="J108" s="8">
        <f>IF(H108&lt;&gt;"Ready","",IFERROR(IF(I108=0,"",B108/I108),""))</f>
        <v/>
      </c>
      <c r="K108" s="8">
        <f>IF(H108&lt;&gt;"Ready","",IFERROR(IF(OR(I108=0,B108=0),"",F108/J108),""))</f>
        <v/>
      </c>
      <c r="L108" s="8">
        <f>IF(H108&lt;&gt;"Ready","",IFERROR(IF(G108="","",I108*(G108/100)),""))</f>
        <v/>
      </c>
      <c r="M108" s="8">
        <f>IF(H108&lt;&gt;"Ready","",IFERROR(IF(I108=0,"No",IF(B108=0,"Yes",IF(OR(K108&lt;=$B$2,K108-$B$2&lt;=MIN(8.881784197001252E-16*MAX(ABS(K108),ABS($B$2)),1E-9)),"No","Yes"))),""))</f>
        <v/>
      </c>
      <c r="N108" s="8">
        <f>IF(H108&lt;&gt;"Ready","",IFERROR(IF(I108=0,"No inventory",IF(B108=0,"No COGS",IF(M108="Yes","Slow mover","Within threshold"))),""))</f>
        <v/>
      </c>
      <c r="O108" s="8">
        <f>IF(H108&lt;&gt;"Ready","",IFERROR(IF(I108=0,"Turnover and DIO undefined: average inventory is zero. Check snapshot coverage and valuation.",IF(B108=0,"Turnover is zero; DIO has no finite value because COGS is zero. Stock with no COGS is flagged for review.","")),""))</f>
        <v/>
      </c>
    </row>
    <row r="109">
      <c r="A109" s="6" t="n"/>
      <c r="B109" s="7" t="n"/>
      <c r="C109" s="7" t="n"/>
      <c r="D109" s="7" t="n"/>
      <c r="E109" s="7" t="n"/>
      <c r="F109" s="7" t="n"/>
      <c r="G109" s="7" t="n"/>
      <c r="H109" s="8">
        <f>IF(COUNTA(A109:G109)=0,"",IF(TRIM(A109&amp;"")="","Item required",IFERROR(IF(OR(COUNT($B$2)&lt;&gt;1,$B$2&lt;0),"Enter nonnegative DIO threshold in B2",IF(NOT(AND(COUNT(B109,F109)=2,B109&gt;=0,F109&gt;0,COUNT(G109)=COUNTA(G109),N(G109)&gt;=0)),"Enter nonnegative values and positive period days",IF(NOT(OR(AND(COUNT(E109)=1,E109&gt;=0,COUNTA(C109:D109)=0),AND(E109="",COUNT(C109:D109)=2,MIN(C109:D109)&gt;=0))),"Enter average OR both opening and closing",IF(IF(IF(COUNT(E109)=1,E109,IF(C109/2+D109/2=0,(C109+D109)/2,C109/2+D109/2))=0,N(C109)+N(D109)+N(E109)=0,IF(B109=0,TRUE,B109/(IF(COUNT(E109)=1,E109,IF(C109/2+D109/2=0,(C109+D109)/2,C109/2+D109/2)))&gt;0)),"Ready","Calculated value below numeric range; rescale")))),"Check inputs / numeric range")))</f>
        <v/>
      </c>
      <c r="I109" s="8">
        <f>IF(H109&lt;&gt;"Ready","",IFERROR(IF(COUNT(E109)=1,E109,IF(C109/2+D109/2=0,(C109+D109)/2,C109/2+D109/2)),""))</f>
        <v/>
      </c>
      <c r="J109" s="8">
        <f>IF(H109&lt;&gt;"Ready","",IFERROR(IF(I109=0,"",B109/I109),""))</f>
        <v/>
      </c>
      <c r="K109" s="8">
        <f>IF(H109&lt;&gt;"Ready","",IFERROR(IF(OR(I109=0,B109=0),"",F109/J109),""))</f>
        <v/>
      </c>
      <c r="L109" s="8">
        <f>IF(H109&lt;&gt;"Ready","",IFERROR(IF(G109="","",I109*(G109/100)),""))</f>
        <v/>
      </c>
      <c r="M109" s="8">
        <f>IF(H109&lt;&gt;"Ready","",IFERROR(IF(I109=0,"No",IF(B109=0,"Yes",IF(OR(K109&lt;=$B$2,K109-$B$2&lt;=MIN(8.881784197001252E-16*MAX(ABS(K109),ABS($B$2)),1E-9)),"No","Yes"))),""))</f>
        <v/>
      </c>
      <c r="N109" s="8">
        <f>IF(H109&lt;&gt;"Ready","",IFERROR(IF(I109=0,"No inventory",IF(B109=0,"No COGS",IF(M109="Yes","Slow mover","Within threshold"))),""))</f>
        <v/>
      </c>
      <c r="O109" s="8">
        <f>IF(H109&lt;&gt;"Ready","",IFERROR(IF(I109=0,"Turnover and DIO undefined: average inventory is zero. Check snapshot coverage and valuation.",IF(B109=0,"Turnover is zero; DIO has no finite value because COGS is zero. Stock with no COGS is flagged for review.","")),""))</f>
        <v/>
      </c>
    </row>
    <row r="110">
      <c r="A110" s="6" t="n"/>
      <c r="B110" s="7" t="n"/>
      <c r="C110" s="7" t="n"/>
      <c r="D110" s="7" t="n"/>
      <c r="E110" s="7" t="n"/>
      <c r="F110" s="7" t="n"/>
      <c r="G110" s="7" t="n"/>
      <c r="H110" s="8">
        <f>IF(COUNTA(A110:G110)=0,"",IF(TRIM(A110&amp;"")="","Item required",IFERROR(IF(OR(COUNT($B$2)&lt;&gt;1,$B$2&lt;0),"Enter nonnegative DIO threshold in B2",IF(NOT(AND(COUNT(B110,F110)=2,B110&gt;=0,F110&gt;0,COUNT(G110)=COUNTA(G110),N(G110)&gt;=0)),"Enter nonnegative values and positive period days",IF(NOT(OR(AND(COUNT(E110)=1,E110&gt;=0,COUNTA(C110:D110)=0),AND(E110="",COUNT(C110:D110)=2,MIN(C110:D110)&gt;=0))),"Enter average OR both opening and closing",IF(IF(IF(COUNT(E110)=1,E110,IF(C110/2+D110/2=0,(C110+D110)/2,C110/2+D110/2))=0,N(C110)+N(D110)+N(E110)=0,IF(B110=0,TRUE,B110/(IF(COUNT(E110)=1,E110,IF(C110/2+D110/2=0,(C110+D110)/2,C110/2+D110/2)))&gt;0)),"Ready","Calculated value below numeric range; rescale")))),"Check inputs / numeric range")))</f>
        <v/>
      </c>
      <c r="I110" s="8">
        <f>IF(H110&lt;&gt;"Ready","",IFERROR(IF(COUNT(E110)=1,E110,IF(C110/2+D110/2=0,(C110+D110)/2,C110/2+D110/2)),""))</f>
        <v/>
      </c>
      <c r="J110" s="8">
        <f>IF(H110&lt;&gt;"Ready","",IFERROR(IF(I110=0,"",B110/I110),""))</f>
        <v/>
      </c>
      <c r="K110" s="8">
        <f>IF(H110&lt;&gt;"Ready","",IFERROR(IF(OR(I110=0,B110=0),"",F110/J110),""))</f>
        <v/>
      </c>
      <c r="L110" s="8">
        <f>IF(H110&lt;&gt;"Ready","",IFERROR(IF(G110="","",I110*(G110/100)),""))</f>
        <v/>
      </c>
      <c r="M110" s="8">
        <f>IF(H110&lt;&gt;"Ready","",IFERROR(IF(I110=0,"No",IF(B110=0,"Yes",IF(OR(K110&lt;=$B$2,K110-$B$2&lt;=MIN(8.881784197001252E-16*MAX(ABS(K110),ABS($B$2)),1E-9)),"No","Yes"))),""))</f>
        <v/>
      </c>
      <c r="N110" s="8">
        <f>IF(H110&lt;&gt;"Ready","",IFERROR(IF(I110=0,"No inventory",IF(B110=0,"No COGS",IF(M110="Yes","Slow mover","Within threshold"))),""))</f>
        <v/>
      </c>
      <c r="O110" s="8">
        <f>IF(H110&lt;&gt;"Ready","",IFERROR(IF(I110=0,"Turnover and DIO undefined: average inventory is zero. Check snapshot coverage and valuation.",IF(B110=0,"Turnover is zero; DIO has no finite value because COGS is zero. Stock with no COGS is flagged for review.","")),""))</f>
        <v/>
      </c>
    </row>
    <row r="111">
      <c r="A111" s="6" t="n"/>
      <c r="B111" s="7" t="n"/>
      <c r="C111" s="7" t="n"/>
      <c r="D111" s="7" t="n"/>
      <c r="E111" s="7" t="n"/>
      <c r="F111" s="7" t="n"/>
      <c r="G111" s="7" t="n"/>
      <c r="H111" s="8">
        <f>IF(COUNTA(A111:G111)=0,"",IF(TRIM(A111&amp;"")="","Item required",IFERROR(IF(OR(COUNT($B$2)&lt;&gt;1,$B$2&lt;0),"Enter nonnegative DIO threshold in B2",IF(NOT(AND(COUNT(B111,F111)=2,B111&gt;=0,F111&gt;0,COUNT(G111)=COUNTA(G111),N(G111)&gt;=0)),"Enter nonnegative values and positive period days",IF(NOT(OR(AND(COUNT(E111)=1,E111&gt;=0,COUNTA(C111:D111)=0),AND(E111="",COUNT(C111:D111)=2,MIN(C111:D111)&gt;=0))),"Enter average OR both opening and closing",IF(IF(IF(COUNT(E111)=1,E111,IF(C111/2+D111/2=0,(C111+D111)/2,C111/2+D111/2))=0,N(C111)+N(D111)+N(E111)=0,IF(B111=0,TRUE,B111/(IF(COUNT(E111)=1,E111,IF(C111/2+D111/2=0,(C111+D111)/2,C111/2+D111/2)))&gt;0)),"Ready","Calculated value below numeric range; rescale")))),"Check inputs / numeric range")))</f>
        <v/>
      </c>
      <c r="I111" s="8">
        <f>IF(H111&lt;&gt;"Ready","",IFERROR(IF(COUNT(E111)=1,E111,IF(C111/2+D111/2=0,(C111+D111)/2,C111/2+D111/2)),""))</f>
        <v/>
      </c>
      <c r="J111" s="8">
        <f>IF(H111&lt;&gt;"Ready","",IFERROR(IF(I111=0,"",B111/I111),""))</f>
        <v/>
      </c>
      <c r="K111" s="8">
        <f>IF(H111&lt;&gt;"Ready","",IFERROR(IF(OR(I111=0,B111=0),"",F111/J111),""))</f>
        <v/>
      </c>
      <c r="L111" s="8">
        <f>IF(H111&lt;&gt;"Ready","",IFERROR(IF(G111="","",I111*(G111/100)),""))</f>
        <v/>
      </c>
      <c r="M111" s="8">
        <f>IF(H111&lt;&gt;"Ready","",IFERROR(IF(I111=0,"No",IF(B111=0,"Yes",IF(OR(K111&lt;=$B$2,K111-$B$2&lt;=MIN(8.881784197001252E-16*MAX(ABS(K111),ABS($B$2)),1E-9)),"No","Yes"))),""))</f>
        <v/>
      </c>
      <c r="N111" s="8">
        <f>IF(H111&lt;&gt;"Ready","",IFERROR(IF(I111=0,"No inventory",IF(B111=0,"No COGS",IF(M111="Yes","Slow mover","Within threshold"))),""))</f>
        <v/>
      </c>
      <c r="O111" s="8">
        <f>IF(H111&lt;&gt;"Ready","",IFERROR(IF(I111=0,"Turnover and DIO undefined: average inventory is zero. Check snapshot coverage and valuation.",IF(B111=0,"Turnover is zero; DIO has no finite value because COGS is zero. Stock with no COGS is flagged for review.","")),""))</f>
        <v/>
      </c>
    </row>
    <row r="112">
      <c r="A112" s="6" t="n"/>
      <c r="B112" s="7" t="n"/>
      <c r="C112" s="7" t="n"/>
      <c r="D112" s="7" t="n"/>
      <c r="E112" s="7" t="n"/>
      <c r="F112" s="7" t="n"/>
      <c r="G112" s="7" t="n"/>
      <c r="H112" s="8">
        <f>IF(COUNTA(A112:G112)=0,"",IF(TRIM(A112&amp;"")="","Item required",IFERROR(IF(OR(COUNT($B$2)&lt;&gt;1,$B$2&lt;0),"Enter nonnegative DIO threshold in B2",IF(NOT(AND(COUNT(B112,F112)=2,B112&gt;=0,F112&gt;0,COUNT(G112)=COUNTA(G112),N(G112)&gt;=0)),"Enter nonnegative values and positive period days",IF(NOT(OR(AND(COUNT(E112)=1,E112&gt;=0,COUNTA(C112:D112)=0),AND(E112="",COUNT(C112:D112)=2,MIN(C112:D112)&gt;=0))),"Enter average OR both opening and closing",IF(IF(IF(COUNT(E112)=1,E112,IF(C112/2+D112/2=0,(C112+D112)/2,C112/2+D112/2))=0,N(C112)+N(D112)+N(E112)=0,IF(B112=0,TRUE,B112/(IF(COUNT(E112)=1,E112,IF(C112/2+D112/2=0,(C112+D112)/2,C112/2+D112/2)))&gt;0)),"Ready","Calculated value below numeric range; rescale")))),"Check inputs / numeric range")))</f>
        <v/>
      </c>
      <c r="I112" s="8">
        <f>IF(H112&lt;&gt;"Ready","",IFERROR(IF(COUNT(E112)=1,E112,IF(C112/2+D112/2=0,(C112+D112)/2,C112/2+D112/2)),""))</f>
        <v/>
      </c>
      <c r="J112" s="8">
        <f>IF(H112&lt;&gt;"Ready","",IFERROR(IF(I112=0,"",B112/I112),""))</f>
        <v/>
      </c>
      <c r="K112" s="8">
        <f>IF(H112&lt;&gt;"Ready","",IFERROR(IF(OR(I112=0,B112=0),"",F112/J112),""))</f>
        <v/>
      </c>
      <c r="L112" s="8">
        <f>IF(H112&lt;&gt;"Ready","",IFERROR(IF(G112="","",I112*(G112/100)),""))</f>
        <v/>
      </c>
      <c r="M112" s="8">
        <f>IF(H112&lt;&gt;"Ready","",IFERROR(IF(I112=0,"No",IF(B112=0,"Yes",IF(OR(K112&lt;=$B$2,K112-$B$2&lt;=MIN(8.881784197001252E-16*MAX(ABS(K112),ABS($B$2)),1E-9)),"No","Yes"))),""))</f>
        <v/>
      </c>
      <c r="N112" s="8">
        <f>IF(H112&lt;&gt;"Ready","",IFERROR(IF(I112=0,"No inventory",IF(B112=0,"No COGS",IF(M112="Yes","Slow mover","Within threshold"))),""))</f>
        <v/>
      </c>
      <c r="O112" s="8">
        <f>IF(H112&lt;&gt;"Ready","",IFERROR(IF(I112=0,"Turnover and DIO undefined: average inventory is zero. Check snapshot coverage and valuation.",IF(B112=0,"Turnover is zero; DIO has no finite value because COGS is zero. Stock with no COGS is flagged for review.","")),""))</f>
        <v/>
      </c>
    </row>
    <row r="113">
      <c r="A113" s="6" t="n"/>
      <c r="B113" s="7" t="n"/>
      <c r="C113" s="7" t="n"/>
      <c r="D113" s="7" t="n"/>
      <c r="E113" s="7" t="n"/>
      <c r="F113" s="7" t="n"/>
      <c r="G113" s="7" t="n"/>
      <c r="H113" s="8">
        <f>IF(COUNTA(A113:G113)=0,"",IF(TRIM(A113&amp;"")="","Item required",IFERROR(IF(OR(COUNT($B$2)&lt;&gt;1,$B$2&lt;0),"Enter nonnegative DIO threshold in B2",IF(NOT(AND(COUNT(B113,F113)=2,B113&gt;=0,F113&gt;0,COUNT(G113)=COUNTA(G113),N(G113)&gt;=0)),"Enter nonnegative values and positive period days",IF(NOT(OR(AND(COUNT(E113)=1,E113&gt;=0,COUNTA(C113:D113)=0),AND(E113="",COUNT(C113:D113)=2,MIN(C113:D113)&gt;=0))),"Enter average OR both opening and closing",IF(IF(IF(COUNT(E113)=1,E113,IF(C113/2+D113/2=0,(C113+D113)/2,C113/2+D113/2))=0,N(C113)+N(D113)+N(E113)=0,IF(B113=0,TRUE,B113/(IF(COUNT(E113)=1,E113,IF(C113/2+D113/2=0,(C113+D113)/2,C113/2+D113/2)))&gt;0)),"Ready","Calculated value below numeric range; rescale")))),"Check inputs / numeric range")))</f>
        <v/>
      </c>
      <c r="I113" s="8">
        <f>IF(H113&lt;&gt;"Ready","",IFERROR(IF(COUNT(E113)=1,E113,IF(C113/2+D113/2=0,(C113+D113)/2,C113/2+D113/2)),""))</f>
        <v/>
      </c>
      <c r="J113" s="8">
        <f>IF(H113&lt;&gt;"Ready","",IFERROR(IF(I113=0,"",B113/I113),""))</f>
        <v/>
      </c>
      <c r="K113" s="8">
        <f>IF(H113&lt;&gt;"Ready","",IFERROR(IF(OR(I113=0,B113=0),"",F113/J113),""))</f>
        <v/>
      </c>
      <c r="L113" s="8">
        <f>IF(H113&lt;&gt;"Ready","",IFERROR(IF(G113="","",I113*(G113/100)),""))</f>
        <v/>
      </c>
      <c r="M113" s="8">
        <f>IF(H113&lt;&gt;"Ready","",IFERROR(IF(I113=0,"No",IF(B113=0,"Yes",IF(OR(K113&lt;=$B$2,K113-$B$2&lt;=MIN(8.881784197001252E-16*MAX(ABS(K113),ABS($B$2)),1E-9)),"No","Yes"))),""))</f>
        <v/>
      </c>
      <c r="N113" s="8">
        <f>IF(H113&lt;&gt;"Ready","",IFERROR(IF(I113=0,"No inventory",IF(B113=0,"No COGS",IF(M113="Yes","Slow mover","Within threshold"))),""))</f>
        <v/>
      </c>
      <c r="O113" s="8">
        <f>IF(H113&lt;&gt;"Ready","",IFERROR(IF(I113=0,"Turnover and DIO undefined: average inventory is zero. Check snapshot coverage and valuation.",IF(B113=0,"Turnover is zero; DIO has no finite value because COGS is zero. Stock with no COGS is flagged for review.","")),""))</f>
        <v/>
      </c>
    </row>
    <row r="114">
      <c r="A114" s="6" t="n"/>
      <c r="B114" s="7" t="n"/>
      <c r="C114" s="7" t="n"/>
      <c r="D114" s="7" t="n"/>
      <c r="E114" s="7" t="n"/>
      <c r="F114" s="7" t="n"/>
      <c r="G114" s="7" t="n"/>
      <c r="H114" s="8">
        <f>IF(COUNTA(A114:G114)=0,"",IF(TRIM(A114&amp;"")="","Item required",IFERROR(IF(OR(COUNT($B$2)&lt;&gt;1,$B$2&lt;0),"Enter nonnegative DIO threshold in B2",IF(NOT(AND(COUNT(B114,F114)=2,B114&gt;=0,F114&gt;0,COUNT(G114)=COUNTA(G114),N(G114)&gt;=0)),"Enter nonnegative values and positive period days",IF(NOT(OR(AND(COUNT(E114)=1,E114&gt;=0,COUNTA(C114:D114)=0),AND(E114="",COUNT(C114:D114)=2,MIN(C114:D114)&gt;=0))),"Enter average OR both opening and closing",IF(IF(IF(COUNT(E114)=1,E114,IF(C114/2+D114/2=0,(C114+D114)/2,C114/2+D114/2))=0,N(C114)+N(D114)+N(E114)=0,IF(B114=0,TRUE,B114/(IF(COUNT(E114)=1,E114,IF(C114/2+D114/2=0,(C114+D114)/2,C114/2+D114/2)))&gt;0)),"Ready","Calculated value below numeric range; rescale")))),"Check inputs / numeric range")))</f>
        <v/>
      </c>
      <c r="I114" s="8">
        <f>IF(H114&lt;&gt;"Ready","",IFERROR(IF(COUNT(E114)=1,E114,IF(C114/2+D114/2=0,(C114+D114)/2,C114/2+D114/2)),""))</f>
        <v/>
      </c>
      <c r="J114" s="8">
        <f>IF(H114&lt;&gt;"Ready","",IFERROR(IF(I114=0,"",B114/I114),""))</f>
        <v/>
      </c>
      <c r="K114" s="8">
        <f>IF(H114&lt;&gt;"Ready","",IFERROR(IF(OR(I114=0,B114=0),"",F114/J114),""))</f>
        <v/>
      </c>
      <c r="L114" s="8">
        <f>IF(H114&lt;&gt;"Ready","",IFERROR(IF(G114="","",I114*(G114/100)),""))</f>
        <v/>
      </c>
      <c r="M114" s="8">
        <f>IF(H114&lt;&gt;"Ready","",IFERROR(IF(I114=0,"No",IF(B114=0,"Yes",IF(OR(K114&lt;=$B$2,K114-$B$2&lt;=MIN(8.881784197001252E-16*MAX(ABS(K114),ABS($B$2)),1E-9)),"No","Yes"))),""))</f>
        <v/>
      </c>
      <c r="N114" s="8">
        <f>IF(H114&lt;&gt;"Ready","",IFERROR(IF(I114=0,"No inventory",IF(B114=0,"No COGS",IF(M114="Yes","Slow mover","Within threshold"))),""))</f>
        <v/>
      </c>
      <c r="O114" s="8">
        <f>IF(H114&lt;&gt;"Ready","",IFERROR(IF(I114=0,"Turnover and DIO undefined: average inventory is zero. Check snapshot coverage and valuation.",IF(B114=0,"Turnover is zero; DIO has no finite value because COGS is zero. Stock with no COGS is flagged for review.","")),""))</f>
        <v/>
      </c>
    </row>
    <row r="115">
      <c r="A115" s="6" t="n"/>
      <c r="B115" s="7" t="n"/>
      <c r="C115" s="7" t="n"/>
      <c r="D115" s="7" t="n"/>
      <c r="E115" s="7" t="n"/>
      <c r="F115" s="7" t="n"/>
      <c r="G115" s="7" t="n"/>
      <c r="H115" s="8">
        <f>IF(COUNTA(A115:G115)=0,"",IF(TRIM(A115&amp;"")="","Item required",IFERROR(IF(OR(COUNT($B$2)&lt;&gt;1,$B$2&lt;0),"Enter nonnegative DIO threshold in B2",IF(NOT(AND(COUNT(B115,F115)=2,B115&gt;=0,F115&gt;0,COUNT(G115)=COUNTA(G115),N(G115)&gt;=0)),"Enter nonnegative values and positive period days",IF(NOT(OR(AND(COUNT(E115)=1,E115&gt;=0,COUNTA(C115:D115)=0),AND(E115="",COUNT(C115:D115)=2,MIN(C115:D115)&gt;=0))),"Enter average OR both opening and closing",IF(IF(IF(COUNT(E115)=1,E115,IF(C115/2+D115/2=0,(C115+D115)/2,C115/2+D115/2))=0,N(C115)+N(D115)+N(E115)=0,IF(B115=0,TRUE,B115/(IF(COUNT(E115)=1,E115,IF(C115/2+D115/2=0,(C115+D115)/2,C115/2+D115/2)))&gt;0)),"Ready","Calculated value below numeric range; rescale")))),"Check inputs / numeric range")))</f>
        <v/>
      </c>
      <c r="I115" s="8">
        <f>IF(H115&lt;&gt;"Ready","",IFERROR(IF(COUNT(E115)=1,E115,IF(C115/2+D115/2=0,(C115+D115)/2,C115/2+D115/2)),""))</f>
        <v/>
      </c>
      <c r="J115" s="8">
        <f>IF(H115&lt;&gt;"Ready","",IFERROR(IF(I115=0,"",B115/I115),""))</f>
        <v/>
      </c>
      <c r="K115" s="8">
        <f>IF(H115&lt;&gt;"Ready","",IFERROR(IF(OR(I115=0,B115=0),"",F115/J115),""))</f>
        <v/>
      </c>
      <c r="L115" s="8">
        <f>IF(H115&lt;&gt;"Ready","",IFERROR(IF(G115="","",I115*(G115/100)),""))</f>
        <v/>
      </c>
      <c r="M115" s="8">
        <f>IF(H115&lt;&gt;"Ready","",IFERROR(IF(I115=0,"No",IF(B115=0,"Yes",IF(OR(K115&lt;=$B$2,K115-$B$2&lt;=MIN(8.881784197001252E-16*MAX(ABS(K115),ABS($B$2)),1E-9)),"No","Yes"))),""))</f>
        <v/>
      </c>
      <c r="N115" s="8">
        <f>IF(H115&lt;&gt;"Ready","",IFERROR(IF(I115=0,"No inventory",IF(B115=0,"No COGS",IF(M115="Yes","Slow mover","Within threshold"))),""))</f>
        <v/>
      </c>
      <c r="O115" s="8">
        <f>IF(H115&lt;&gt;"Ready","",IFERROR(IF(I115=0,"Turnover and DIO undefined: average inventory is zero. Check snapshot coverage and valuation.",IF(B115=0,"Turnover is zero; DIO has no finite value because COGS is zero. Stock with no COGS is flagged for review.","")),""))</f>
        <v/>
      </c>
    </row>
    <row r="116">
      <c r="A116" s="6" t="n"/>
      <c r="B116" s="7" t="n"/>
      <c r="C116" s="7" t="n"/>
      <c r="D116" s="7" t="n"/>
      <c r="E116" s="7" t="n"/>
      <c r="F116" s="7" t="n"/>
      <c r="G116" s="7" t="n"/>
      <c r="H116" s="8">
        <f>IF(COUNTA(A116:G116)=0,"",IF(TRIM(A116&amp;"")="","Item required",IFERROR(IF(OR(COUNT($B$2)&lt;&gt;1,$B$2&lt;0),"Enter nonnegative DIO threshold in B2",IF(NOT(AND(COUNT(B116,F116)=2,B116&gt;=0,F116&gt;0,COUNT(G116)=COUNTA(G116),N(G116)&gt;=0)),"Enter nonnegative values and positive period days",IF(NOT(OR(AND(COUNT(E116)=1,E116&gt;=0,COUNTA(C116:D116)=0),AND(E116="",COUNT(C116:D116)=2,MIN(C116:D116)&gt;=0))),"Enter average OR both opening and closing",IF(IF(IF(COUNT(E116)=1,E116,IF(C116/2+D116/2=0,(C116+D116)/2,C116/2+D116/2))=0,N(C116)+N(D116)+N(E116)=0,IF(B116=0,TRUE,B116/(IF(COUNT(E116)=1,E116,IF(C116/2+D116/2=0,(C116+D116)/2,C116/2+D116/2)))&gt;0)),"Ready","Calculated value below numeric range; rescale")))),"Check inputs / numeric range")))</f>
        <v/>
      </c>
      <c r="I116" s="8">
        <f>IF(H116&lt;&gt;"Ready","",IFERROR(IF(COUNT(E116)=1,E116,IF(C116/2+D116/2=0,(C116+D116)/2,C116/2+D116/2)),""))</f>
        <v/>
      </c>
      <c r="J116" s="8">
        <f>IF(H116&lt;&gt;"Ready","",IFERROR(IF(I116=0,"",B116/I116),""))</f>
        <v/>
      </c>
      <c r="K116" s="8">
        <f>IF(H116&lt;&gt;"Ready","",IFERROR(IF(OR(I116=0,B116=0),"",F116/J116),""))</f>
        <v/>
      </c>
      <c r="L116" s="8">
        <f>IF(H116&lt;&gt;"Ready","",IFERROR(IF(G116="","",I116*(G116/100)),""))</f>
        <v/>
      </c>
      <c r="M116" s="8">
        <f>IF(H116&lt;&gt;"Ready","",IFERROR(IF(I116=0,"No",IF(B116=0,"Yes",IF(OR(K116&lt;=$B$2,K116-$B$2&lt;=MIN(8.881784197001252E-16*MAX(ABS(K116),ABS($B$2)),1E-9)),"No","Yes"))),""))</f>
        <v/>
      </c>
      <c r="N116" s="8">
        <f>IF(H116&lt;&gt;"Ready","",IFERROR(IF(I116=0,"No inventory",IF(B116=0,"No COGS",IF(M116="Yes","Slow mover","Within threshold"))),""))</f>
        <v/>
      </c>
      <c r="O116" s="8">
        <f>IF(H116&lt;&gt;"Ready","",IFERROR(IF(I116=0,"Turnover and DIO undefined: average inventory is zero. Check snapshot coverage and valuation.",IF(B116=0,"Turnover is zero; DIO has no finite value because COGS is zero. Stock with no COGS is flagged for review.","")),""))</f>
        <v/>
      </c>
    </row>
    <row r="117">
      <c r="A117" s="6" t="n"/>
      <c r="B117" s="7" t="n"/>
      <c r="C117" s="7" t="n"/>
      <c r="D117" s="7" t="n"/>
      <c r="E117" s="7" t="n"/>
      <c r="F117" s="7" t="n"/>
      <c r="G117" s="7" t="n"/>
      <c r="H117" s="8">
        <f>IF(COUNTA(A117:G117)=0,"",IF(TRIM(A117&amp;"")="","Item required",IFERROR(IF(OR(COUNT($B$2)&lt;&gt;1,$B$2&lt;0),"Enter nonnegative DIO threshold in B2",IF(NOT(AND(COUNT(B117,F117)=2,B117&gt;=0,F117&gt;0,COUNT(G117)=COUNTA(G117),N(G117)&gt;=0)),"Enter nonnegative values and positive period days",IF(NOT(OR(AND(COUNT(E117)=1,E117&gt;=0,COUNTA(C117:D117)=0),AND(E117="",COUNT(C117:D117)=2,MIN(C117:D117)&gt;=0))),"Enter average OR both opening and closing",IF(IF(IF(COUNT(E117)=1,E117,IF(C117/2+D117/2=0,(C117+D117)/2,C117/2+D117/2))=0,N(C117)+N(D117)+N(E117)=0,IF(B117=0,TRUE,B117/(IF(COUNT(E117)=1,E117,IF(C117/2+D117/2=0,(C117+D117)/2,C117/2+D117/2)))&gt;0)),"Ready","Calculated value below numeric range; rescale")))),"Check inputs / numeric range")))</f>
        <v/>
      </c>
      <c r="I117" s="8">
        <f>IF(H117&lt;&gt;"Ready","",IFERROR(IF(COUNT(E117)=1,E117,IF(C117/2+D117/2=0,(C117+D117)/2,C117/2+D117/2)),""))</f>
        <v/>
      </c>
      <c r="J117" s="8">
        <f>IF(H117&lt;&gt;"Ready","",IFERROR(IF(I117=0,"",B117/I117),""))</f>
        <v/>
      </c>
      <c r="K117" s="8">
        <f>IF(H117&lt;&gt;"Ready","",IFERROR(IF(OR(I117=0,B117=0),"",F117/J117),""))</f>
        <v/>
      </c>
      <c r="L117" s="8">
        <f>IF(H117&lt;&gt;"Ready","",IFERROR(IF(G117="","",I117*(G117/100)),""))</f>
        <v/>
      </c>
      <c r="M117" s="8">
        <f>IF(H117&lt;&gt;"Ready","",IFERROR(IF(I117=0,"No",IF(B117=0,"Yes",IF(OR(K117&lt;=$B$2,K117-$B$2&lt;=MIN(8.881784197001252E-16*MAX(ABS(K117),ABS($B$2)),1E-9)),"No","Yes"))),""))</f>
        <v/>
      </c>
      <c r="N117" s="8">
        <f>IF(H117&lt;&gt;"Ready","",IFERROR(IF(I117=0,"No inventory",IF(B117=0,"No COGS",IF(M117="Yes","Slow mover","Within threshold"))),""))</f>
        <v/>
      </c>
      <c r="O117" s="8">
        <f>IF(H117&lt;&gt;"Ready","",IFERROR(IF(I117=0,"Turnover and DIO undefined: average inventory is zero. Check snapshot coverage and valuation.",IF(B117=0,"Turnover is zero; DIO has no finite value because COGS is zero. Stock with no COGS is flagged for review.","")),""))</f>
        <v/>
      </c>
    </row>
    <row r="118">
      <c r="A118" s="6" t="n"/>
      <c r="B118" s="7" t="n"/>
      <c r="C118" s="7" t="n"/>
      <c r="D118" s="7" t="n"/>
      <c r="E118" s="7" t="n"/>
      <c r="F118" s="7" t="n"/>
      <c r="G118" s="7" t="n"/>
      <c r="H118" s="8">
        <f>IF(COUNTA(A118:G118)=0,"",IF(TRIM(A118&amp;"")="","Item required",IFERROR(IF(OR(COUNT($B$2)&lt;&gt;1,$B$2&lt;0),"Enter nonnegative DIO threshold in B2",IF(NOT(AND(COUNT(B118,F118)=2,B118&gt;=0,F118&gt;0,COUNT(G118)=COUNTA(G118),N(G118)&gt;=0)),"Enter nonnegative values and positive period days",IF(NOT(OR(AND(COUNT(E118)=1,E118&gt;=0,COUNTA(C118:D118)=0),AND(E118="",COUNT(C118:D118)=2,MIN(C118:D118)&gt;=0))),"Enter average OR both opening and closing",IF(IF(IF(COUNT(E118)=1,E118,IF(C118/2+D118/2=0,(C118+D118)/2,C118/2+D118/2))=0,N(C118)+N(D118)+N(E118)=0,IF(B118=0,TRUE,B118/(IF(COUNT(E118)=1,E118,IF(C118/2+D118/2=0,(C118+D118)/2,C118/2+D118/2)))&gt;0)),"Ready","Calculated value below numeric range; rescale")))),"Check inputs / numeric range")))</f>
        <v/>
      </c>
      <c r="I118" s="8">
        <f>IF(H118&lt;&gt;"Ready","",IFERROR(IF(COUNT(E118)=1,E118,IF(C118/2+D118/2=0,(C118+D118)/2,C118/2+D118/2)),""))</f>
        <v/>
      </c>
      <c r="J118" s="8">
        <f>IF(H118&lt;&gt;"Ready","",IFERROR(IF(I118=0,"",B118/I118),""))</f>
        <v/>
      </c>
      <c r="K118" s="8">
        <f>IF(H118&lt;&gt;"Ready","",IFERROR(IF(OR(I118=0,B118=0),"",F118/J118),""))</f>
        <v/>
      </c>
      <c r="L118" s="8">
        <f>IF(H118&lt;&gt;"Ready","",IFERROR(IF(G118="","",I118*(G118/100)),""))</f>
        <v/>
      </c>
      <c r="M118" s="8">
        <f>IF(H118&lt;&gt;"Ready","",IFERROR(IF(I118=0,"No",IF(B118=0,"Yes",IF(OR(K118&lt;=$B$2,K118-$B$2&lt;=MIN(8.881784197001252E-16*MAX(ABS(K118),ABS($B$2)),1E-9)),"No","Yes"))),""))</f>
        <v/>
      </c>
      <c r="N118" s="8">
        <f>IF(H118&lt;&gt;"Ready","",IFERROR(IF(I118=0,"No inventory",IF(B118=0,"No COGS",IF(M118="Yes","Slow mover","Within threshold"))),""))</f>
        <v/>
      </c>
      <c r="O118" s="8">
        <f>IF(H118&lt;&gt;"Ready","",IFERROR(IF(I118=0,"Turnover and DIO undefined: average inventory is zero. Check snapshot coverage and valuation.",IF(B118=0,"Turnover is zero; DIO has no finite value because COGS is zero. Stock with no COGS is flagged for review.","")),""))</f>
        <v/>
      </c>
    </row>
    <row r="119">
      <c r="A119" s="6" t="n"/>
      <c r="B119" s="7" t="n"/>
      <c r="C119" s="7" t="n"/>
      <c r="D119" s="7" t="n"/>
      <c r="E119" s="7" t="n"/>
      <c r="F119" s="7" t="n"/>
      <c r="G119" s="7" t="n"/>
      <c r="H119" s="8">
        <f>IF(COUNTA(A119:G119)=0,"",IF(TRIM(A119&amp;"")="","Item required",IFERROR(IF(OR(COUNT($B$2)&lt;&gt;1,$B$2&lt;0),"Enter nonnegative DIO threshold in B2",IF(NOT(AND(COUNT(B119,F119)=2,B119&gt;=0,F119&gt;0,COUNT(G119)=COUNTA(G119),N(G119)&gt;=0)),"Enter nonnegative values and positive period days",IF(NOT(OR(AND(COUNT(E119)=1,E119&gt;=0,COUNTA(C119:D119)=0),AND(E119="",COUNT(C119:D119)=2,MIN(C119:D119)&gt;=0))),"Enter average OR both opening and closing",IF(IF(IF(COUNT(E119)=1,E119,IF(C119/2+D119/2=0,(C119+D119)/2,C119/2+D119/2))=0,N(C119)+N(D119)+N(E119)=0,IF(B119=0,TRUE,B119/(IF(COUNT(E119)=1,E119,IF(C119/2+D119/2=0,(C119+D119)/2,C119/2+D119/2)))&gt;0)),"Ready","Calculated value below numeric range; rescale")))),"Check inputs / numeric range")))</f>
        <v/>
      </c>
      <c r="I119" s="8">
        <f>IF(H119&lt;&gt;"Ready","",IFERROR(IF(COUNT(E119)=1,E119,IF(C119/2+D119/2=0,(C119+D119)/2,C119/2+D119/2)),""))</f>
        <v/>
      </c>
      <c r="J119" s="8">
        <f>IF(H119&lt;&gt;"Ready","",IFERROR(IF(I119=0,"",B119/I119),""))</f>
        <v/>
      </c>
      <c r="K119" s="8">
        <f>IF(H119&lt;&gt;"Ready","",IFERROR(IF(OR(I119=0,B119=0),"",F119/J119),""))</f>
        <v/>
      </c>
      <c r="L119" s="8">
        <f>IF(H119&lt;&gt;"Ready","",IFERROR(IF(G119="","",I119*(G119/100)),""))</f>
        <v/>
      </c>
      <c r="M119" s="8">
        <f>IF(H119&lt;&gt;"Ready","",IFERROR(IF(I119=0,"No",IF(B119=0,"Yes",IF(OR(K119&lt;=$B$2,K119-$B$2&lt;=MIN(8.881784197001252E-16*MAX(ABS(K119),ABS($B$2)),1E-9)),"No","Yes"))),""))</f>
        <v/>
      </c>
      <c r="N119" s="8">
        <f>IF(H119&lt;&gt;"Ready","",IFERROR(IF(I119=0,"No inventory",IF(B119=0,"No COGS",IF(M119="Yes","Slow mover","Within threshold"))),""))</f>
        <v/>
      </c>
      <c r="O119" s="8">
        <f>IF(H119&lt;&gt;"Ready","",IFERROR(IF(I119=0,"Turnover and DIO undefined: average inventory is zero. Check snapshot coverage and valuation.",IF(B119=0,"Turnover is zero; DIO has no finite value because COGS is zero. Stock with no COGS is flagged for review.","")),""))</f>
        <v/>
      </c>
    </row>
    <row r="120">
      <c r="A120" s="6" t="n"/>
      <c r="B120" s="7" t="n"/>
      <c r="C120" s="7" t="n"/>
      <c r="D120" s="7" t="n"/>
      <c r="E120" s="7" t="n"/>
      <c r="F120" s="7" t="n"/>
      <c r="G120" s="7" t="n"/>
      <c r="H120" s="8">
        <f>IF(COUNTA(A120:G120)=0,"",IF(TRIM(A120&amp;"")="","Item required",IFERROR(IF(OR(COUNT($B$2)&lt;&gt;1,$B$2&lt;0),"Enter nonnegative DIO threshold in B2",IF(NOT(AND(COUNT(B120,F120)=2,B120&gt;=0,F120&gt;0,COUNT(G120)=COUNTA(G120),N(G120)&gt;=0)),"Enter nonnegative values and positive period days",IF(NOT(OR(AND(COUNT(E120)=1,E120&gt;=0,COUNTA(C120:D120)=0),AND(E120="",COUNT(C120:D120)=2,MIN(C120:D120)&gt;=0))),"Enter average OR both opening and closing",IF(IF(IF(COUNT(E120)=1,E120,IF(C120/2+D120/2=0,(C120+D120)/2,C120/2+D120/2))=0,N(C120)+N(D120)+N(E120)=0,IF(B120=0,TRUE,B120/(IF(COUNT(E120)=1,E120,IF(C120/2+D120/2=0,(C120+D120)/2,C120/2+D120/2)))&gt;0)),"Ready","Calculated value below numeric range; rescale")))),"Check inputs / numeric range")))</f>
        <v/>
      </c>
      <c r="I120" s="8">
        <f>IF(H120&lt;&gt;"Ready","",IFERROR(IF(COUNT(E120)=1,E120,IF(C120/2+D120/2=0,(C120+D120)/2,C120/2+D120/2)),""))</f>
        <v/>
      </c>
      <c r="J120" s="8">
        <f>IF(H120&lt;&gt;"Ready","",IFERROR(IF(I120=0,"",B120/I120),""))</f>
        <v/>
      </c>
      <c r="K120" s="8">
        <f>IF(H120&lt;&gt;"Ready","",IFERROR(IF(OR(I120=0,B120=0),"",F120/J120),""))</f>
        <v/>
      </c>
      <c r="L120" s="8">
        <f>IF(H120&lt;&gt;"Ready","",IFERROR(IF(G120="","",I120*(G120/100)),""))</f>
        <v/>
      </c>
      <c r="M120" s="8">
        <f>IF(H120&lt;&gt;"Ready","",IFERROR(IF(I120=0,"No",IF(B120=0,"Yes",IF(OR(K120&lt;=$B$2,K120-$B$2&lt;=MIN(8.881784197001252E-16*MAX(ABS(K120),ABS($B$2)),1E-9)),"No","Yes"))),""))</f>
        <v/>
      </c>
      <c r="N120" s="8">
        <f>IF(H120&lt;&gt;"Ready","",IFERROR(IF(I120=0,"No inventory",IF(B120=0,"No COGS",IF(M120="Yes","Slow mover","Within threshold"))),""))</f>
        <v/>
      </c>
      <c r="O120" s="8">
        <f>IF(H120&lt;&gt;"Ready","",IFERROR(IF(I120=0,"Turnover and DIO undefined: average inventory is zero. Check snapshot coverage and valuation.",IF(B120=0,"Turnover is zero; DIO has no finite value because COGS is zero. Stock with no COGS is flagged for review.","")),""))</f>
        <v/>
      </c>
    </row>
    <row r="121">
      <c r="A121" s="6" t="n"/>
      <c r="B121" s="7" t="n"/>
      <c r="C121" s="7" t="n"/>
      <c r="D121" s="7" t="n"/>
      <c r="E121" s="7" t="n"/>
      <c r="F121" s="7" t="n"/>
      <c r="G121" s="7" t="n"/>
      <c r="H121" s="8">
        <f>IF(COUNTA(A121:G121)=0,"",IF(TRIM(A121&amp;"")="","Item required",IFERROR(IF(OR(COUNT($B$2)&lt;&gt;1,$B$2&lt;0),"Enter nonnegative DIO threshold in B2",IF(NOT(AND(COUNT(B121,F121)=2,B121&gt;=0,F121&gt;0,COUNT(G121)=COUNTA(G121),N(G121)&gt;=0)),"Enter nonnegative values and positive period days",IF(NOT(OR(AND(COUNT(E121)=1,E121&gt;=0,COUNTA(C121:D121)=0),AND(E121="",COUNT(C121:D121)=2,MIN(C121:D121)&gt;=0))),"Enter average OR both opening and closing",IF(IF(IF(COUNT(E121)=1,E121,IF(C121/2+D121/2=0,(C121+D121)/2,C121/2+D121/2))=0,N(C121)+N(D121)+N(E121)=0,IF(B121=0,TRUE,B121/(IF(COUNT(E121)=1,E121,IF(C121/2+D121/2=0,(C121+D121)/2,C121/2+D121/2)))&gt;0)),"Ready","Calculated value below numeric range; rescale")))),"Check inputs / numeric range")))</f>
        <v/>
      </c>
      <c r="I121" s="8">
        <f>IF(H121&lt;&gt;"Ready","",IFERROR(IF(COUNT(E121)=1,E121,IF(C121/2+D121/2=0,(C121+D121)/2,C121/2+D121/2)),""))</f>
        <v/>
      </c>
      <c r="J121" s="8">
        <f>IF(H121&lt;&gt;"Ready","",IFERROR(IF(I121=0,"",B121/I121),""))</f>
        <v/>
      </c>
      <c r="K121" s="8">
        <f>IF(H121&lt;&gt;"Ready","",IFERROR(IF(OR(I121=0,B121=0),"",F121/J121),""))</f>
        <v/>
      </c>
      <c r="L121" s="8">
        <f>IF(H121&lt;&gt;"Ready","",IFERROR(IF(G121="","",I121*(G121/100)),""))</f>
        <v/>
      </c>
      <c r="M121" s="8">
        <f>IF(H121&lt;&gt;"Ready","",IFERROR(IF(I121=0,"No",IF(B121=0,"Yes",IF(OR(K121&lt;=$B$2,K121-$B$2&lt;=MIN(8.881784197001252E-16*MAX(ABS(K121),ABS($B$2)),1E-9)),"No","Yes"))),""))</f>
        <v/>
      </c>
      <c r="N121" s="8">
        <f>IF(H121&lt;&gt;"Ready","",IFERROR(IF(I121=0,"No inventory",IF(B121=0,"No COGS",IF(M121="Yes","Slow mover","Within threshold"))),""))</f>
        <v/>
      </c>
      <c r="O121" s="8">
        <f>IF(H121&lt;&gt;"Ready","",IFERROR(IF(I121=0,"Turnover and DIO undefined: average inventory is zero. Check snapshot coverage and valuation.",IF(B121=0,"Turnover is zero; DIO has no finite value because COGS is zero. Stock with no COGS is flagged for review.","")),""))</f>
        <v/>
      </c>
    </row>
    <row r="122">
      <c r="A122" s="6" t="n"/>
      <c r="B122" s="7" t="n"/>
      <c r="C122" s="7" t="n"/>
      <c r="D122" s="7" t="n"/>
      <c r="E122" s="7" t="n"/>
      <c r="F122" s="7" t="n"/>
      <c r="G122" s="7" t="n"/>
      <c r="H122" s="8">
        <f>IF(COUNTA(A122:G122)=0,"",IF(TRIM(A122&amp;"")="","Item required",IFERROR(IF(OR(COUNT($B$2)&lt;&gt;1,$B$2&lt;0),"Enter nonnegative DIO threshold in B2",IF(NOT(AND(COUNT(B122,F122)=2,B122&gt;=0,F122&gt;0,COUNT(G122)=COUNTA(G122),N(G122)&gt;=0)),"Enter nonnegative values and positive period days",IF(NOT(OR(AND(COUNT(E122)=1,E122&gt;=0,COUNTA(C122:D122)=0),AND(E122="",COUNT(C122:D122)=2,MIN(C122:D122)&gt;=0))),"Enter average OR both opening and closing",IF(IF(IF(COUNT(E122)=1,E122,IF(C122/2+D122/2=0,(C122+D122)/2,C122/2+D122/2))=0,N(C122)+N(D122)+N(E122)=0,IF(B122=0,TRUE,B122/(IF(COUNT(E122)=1,E122,IF(C122/2+D122/2=0,(C122+D122)/2,C122/2+D122/2)))&gt;0)),"Ready","Calculated value below numeric range; rescale")))),"Check inputs / numeric range")))</f>
        <v/>
      </c>
      <c r="I122" s="8">
        <f>IF(H122&lt;&gt;"Ready","",IFERROR(IF(COUNT(E122)=1,E122,IF(C122/2+D122/2=0,(C122+D122)/2,C122/2+D122/2)),""))</f>
        <v/>
      </c>
      <c r="J122" s="8">
        <f>IF(H122&lt;&gt;"Ready","",IFERROR(IF(I122=0,"",B122/I122),""))</f>
        <v/>
      </c>
      <c r="K122" s="8">
        <f>IF(H122&lt;&gt;"Ready","",IFERROR(IF(OR(I122=0,B122=0),"",F122/J122),""))</f>
        <v/>
      </c>
      <c r="L122" s="8">
        <f>IF(H122&lt;&gt;"Ready","",IFERROR(IF(G122="","",I122*(G122/100)),""))</f>
        <v/>
      </c>
      <c r="M122" s="8">
        <f>IF(H122&lt;&gt;"Ready","",IFERROR(IF(I122=0,"No",IF(B122=0,"Yes",IF(OR(K122&lt;=$B$2,K122-$B$2&lt;=MIN(8.881784197001252E-16*MAX(ABS(K122),ABS($B$2)),1E-9)),"No","Yes"))),""))</f>
        <v/>
      </c>
      <c r="N122" s="8">
        <f>IF(H122&lt;&gt;"Ready","",IFERROR(IF(I122=0,"No inventory",IF(B122=0,"No COGS",IF(M122="Yes","Slow mover","Within threshold"))),""))</f>
        <v/>
      </c>
      <c r="O122" s="8">
        <f>IF(H122&lt;&gt;"Ready","",IFERROR(IF(I122=0,"Turnover and DIO undefined: average inventory is zero. Check snapshot coverage and valuation.",IF(B122=0,"Turnover is zero; DIO has no finite value because COGS is zero. Stock with no COGS is flagged for review.","")),""))</f>
        <v/>
      </c>
    </row>
    <row r="123">
      <c r="A123" s="6" t="n"/>
      <c r="B123" s="7" t="n"/>
      <c r="C123" s="7" t="n"/>
      <c r="D123" s="7" t="n"/>
      <c r="E123" s="7" t="n"/>
      <c r="F123" s="7" t="n"/>
      <c r="G123" s="7" t="n"/>
      <c r="H123" s="8">
        <f>IF(COUNTA(A123:G123)=0,"",IF(TRIM(A123&amp;"")="","Item required",IFERROR(IF(OR(COUNT($B$2)&lt;&gt;1,$B$2&lt;0),"Enter nonnegative DIO threshold in B2",IF(NOT(AND(COUNT(B123,F123)=2,B123&gt;=0,F123&gt;0,COUNT(G123)=COUNTA(G123),N(G123)&gt;=0)),"Enter nonnegative values and positive period days",IF(NOT(OR(AND(COUNT(E123)=1,E123&gt;=0,COUNTA(C123:D123)=0),AND(E123="",COUNT(C123:D123)=2,MIN(C123:D123)&gt;=0))),"Enter average OR both opening and closing",IF(IF(IF(COUNT(E123)=1,E123,IF(C123/2+D123/2=0,(C123+D123)/2,C123/2+D123/2))=0,N(C123)+N(D123)+N(E123)=0,IF(B123=0,TRUE,B123/(IF(COUNT(E123)=1,E123,IF(C123/2+D123/2=0,(C123+D123)/2,C123/2+D123/2)))&gt;0)),"Ready","Calculated value below numeric range; rescale")))),"Check inputs / numeric range")))</f>
        <v/>
      </c>
      <c r="I123" s="8">
        <f>IF(H123&lt;&gt;"Ready","",IFERROR(IF(COUNT(E123)=1,E123,IF(C123/2+D123/2=0,(C123+D123)/2,C123/2+D123/2)),""))</f>
        <v/>
      </c>
      <c r="J123" s="8">
        <f>IF(H123&lt;&gt;"Ready","",IFERROR(IF(I123=0,"",B123/I123),""))</f>
        <v/>
      </c>
      <c r="K123" s="8">
        <f>IF(H123&lt;&gt;"Ready","",IFERROR(IF(OR(I123=0,B123=0),"",F123/J123),""))</f>
        <v/>
      </c>
      <c r="L123" s="8">
        <f>IF(H123&lt;&gt;"Ready","",IFERROR(IF(G123="","",I123*(G123/100)),""))</f>
        <v/>
      </c>
      <c r="M123" s="8">
        <f>IF(H123&lt;&gt;"Ready","",IFERROR(IF(I123=0,"No",IF(B123=0,"Yes",IF(OR(K123&lt;=$B$2,K123-$B$2&lt;=MIN(8.881784197001252E-16*MAX(ABS(K123),ABS($B$2)),1E-9)),"No","Yes"))),""))</f>
        <v/>
      </c>
      <c r="N123" s="8">
        <f>IF(H123&lt;&gt;"Ready","",IFERROR(IF(I123=0,"No inventory",IF(B123=0,"No COGS",IF(M123="Yes","Slow mover","Within threshold"))),""))</f>
        <v/>
      </c>
      <c r="O123" s="8">
        <f>IF(H123&lt;&gt;"Ready","",IFERROR(IF(I123=0,"Turnover and DIO undefined: average inventory is zero. Check snapshot coverage and valuation.",IF(B123=0,"Turnover is zero; DIO has no finite value because COGS is zero. Stock with no COGS is flagged for review.","")),""))</f>
        <v/>
      </c>
    </row>
    <row r="124">
      <c r="A124" s="6" t="n"/>
      <c r="B124" s="7" t="n"/>
      <c r="C124" s="7" t="n"/>
      <c r="D124" s="7" t="n"/>
      <c r="E124" s="7" t="n"/>
      <c r="F124" s="7" t="n"/>
      <c r="G124" s="7" t="n"/>
      <c r="H124" s="8">
        <f>IF(COUNTA(A124:G124)=0,"",IF(TRIM(A124&amp;"")="","Item required",IFERROR(IF(OR(COUNT($B$2)&lt;&gt;1,$B$2&lt;0),"Enter nonnegative DIO threshold in B2",IF(NOT(AND(COUNT(B124,F124)=2,B124&gt;=0,F124&gt;0,COUNT(G124)=COUNTA(G124),N(G124)&gt;=0)),"Enter nonnegative values and positive period days",IF(NOT(OR(AND(COUNT(E124)=1,E124&gt;=0,COUNTA(C124:D124)=0),AND(E124="",COUNT(C124:D124)=2,MIN(C124:D124)&gt;=0))),"Enter average OR both opening and closing",IF(IF(IF(COUNT(E124)=1,E124,IF(C124/2+D124/2=0,(C124+D124)/2,C124/2+D124/2))=0,N(C124)+N(D124)+N(E124)=0,IF(B124=0,TRUE,B124/(IF(COUNT(E124)=1,E124,IF(C124/2+D124/2=0,(C124+D124)/2,C124/2+D124/2)))&gt;0)),"Ready","Calculated value below numeric range; rescale")))),"Check inputs / numeric range")))</f>
        <v/>
      </c>
      <c r="I124" s="8">
        <f>IF(H124&lt;&gt;"Ready","",IFERROR(IF(COUNT(E124)=1,E124,IF(C124/2+D124/2=0,(C124+D124)/2,C124/2+D124/2)),""))</f>
        <v/>
      </c>
      <c r="J124" s="8">
        <f>IF(H124&lt;&gt;"Ready","",IFERROR(IF(I124=0,"",B124/I124),""))</f>
        <v/>
      </c>
      <c r="K124" s="8">
        <f>IF(H124&lt;&gt;"Ready","",IFERROR(IF(OR(I124=0,B124=0),"",F124/J124),""))</f>
        <v/>
      </c>
      <c r="L124" s="8">
        <f>IF(H124&lt;&gt;"Ready","",IFERROR(IF(G124="","",I124*(G124/100)),""))</f>
        <v/>
      </c>
      <c r="M124" s="8">
        <f>IF(H124&lt;&gt;"Ready","",IFERROR(IF(I124=0,"No",IF(B124=0,"Yes",IF(OR(K124&lt;=$B$2,K124-$B$2&lt;=MIN(8.881784197001252E-16*MAX(ABS(K124),ABS($B$2)),1E-9)),"No","Yes"))),""))</f>
        <v/>
      </c>
      <c r="N124" s="8">
        <f>IF(H124&lt;&gt;"Ready","",IFERROR(IF(I124=0,"No inventory",IF(B124=0,"No COGS",IF(M124="Yes","Slow mover","Within threshold"))),""))</f>
        <v/>
      </c>
      <c r="O124" s="8">
        <f>IF(H124&lt;&gt;"Ready","",IFERROR(IF(I124=0,"Turnover and DIO undefined: average inventory is zero. Check snapshot coverage and valuation.",IF(B124=0,"Turnover is zero; DIO has no finite value because COGS is zero. Stock with no COGS is flagged for review.","")),""))</f>
        <v/>
      </c>
    </row>
    <row r="125">
      <c r="A125" s="6" t="n"/>
      <c r="B125" s="7" t="n"/>
      <c r="C125" s="7" t="n"/>
      <c r="D125" s="7" t="n"/>
      <c r="E125" s="7" t="n"/>
      <c r="F125" s="7" t="n"/>
      <c r="G125" s="7" t="n"/>
      <c r="H125" s="8">
        <f>IF(COUNTA(A125:G125)=0,"",IF(TRIM(A125&amp;"")="","Item required",IFERROR(IF(OR(COUNT($B$2)&lt;&gt;1,$B$2&lt;0),"Enter nonnegative DIO threshold in B2",IF(NOT(AND(COUNT(B125,F125)=2,B125&gt;=0,F125&gt;0,COUNT(G125)=COUNTA(G125),N(G125)&gt;=0)),"Enter nonnegative values and positive period days",IF(NOT(OR(AND(COUNT(E125)=1,E125&gt;=0,COUNTA(C125:D125)=0),AND(E125="",COUNT(C125:D125)=2,MIN(C125:D125)&gt;=0))),"Enter average OR both opening and closing",IF(IF(IF(COUNT(E125)=1,E125,IF(C125/2+D125/2=0,(C125+D125)/2,C125/2+D125/2))=0,N(C125)+N(D125)+N(E125)=0,IF(B125=0,TRUE,B125/(IF(COUNT(E125)=1,E125,IF(C125/2+D125/2=0,(C125+D125)/2,C125/2+D125/2)))&gt;0)),"Ready","Calculated value below numeric range; rescale")))),"Check inputs / numeric range")))</f>
        <v/>
      </c>
      <c r="I125" s="8">
        <f>IF(H125&lt;&gt;"Ready","",IFERROR(IF(COUNT(E125)=1,E125,IF(C125/2+D125/2=0,(C125+D125)/2,C125/2+D125/2)),""))</f>
        <v/>
      </c>
      <c r="J125" s="8">
        <f>IF(H125&lt;&gt;"Ready","",IFERROR(IF(I125=0,"",B125/I125),""))</f>
        <v/>
      </c>
      <c r="K125" s="8">
        <f>IF(H125&lt;&gt;"Ready","",IFERROR(IF(OR(I125=0,B125=0),"",F125/J125),""))</f>
        <v/>
      </c>
      <c r="L125" s="8">
        <f>IF(H125&lt;&gt;"Ready","",IFERROR(IF(G125="","",I125*(G125/100)),""))</f>
        <v/>
      </c>
      <c r="M125" s="8">
        <f>IF(H125&lt;&gt;"Ready","",IFERROR(IF(I125=0,"No",IF(B125=0,"Yes",IF(OR(K125&lt;=$B$2,K125-$B$2&lt;=MIN(8.881784197001252E-16*MAX(ABS(K125),ABS($B$2)),1E-9)),"No","Yes"))),""))</f>
        <v/>
      </c>
      <c r="N125" s="8">
        <f>IF(H125&lt;&gt;"Ready","",IFERROR(IF(I125=0,"No inventory",IF(B125=0,"No COGS",IF(M125="Yes","Slow mover","Within threshold"))),""))</f>
        <v/>
      </c>
      <c r="O125" s="8">
        <f>IF(H125&lt;&gt;"Ready","",IFERROR(IF(I125=0,"Turnover and DIO undefined: average inventory is zero. Check snapshot coverage and valuation.",IF(B125=0,"Turnover is zero; DIO has no finite value because COGS is zero. Stock with no COGS is flagged for review.","")),""))</f>
        <v/>
      </c>
    </row>
    <row r="126">
      <c r="A126" s="6" t="n"/>
      <c r="B126" s="7" t="n"/>
      <c r="C126" s="7" t="n"/>
      <c r="D126" s="7" t="n"/>
      <c r="E126" s="7" t="n"/>
      <c r="F126" s="7" t="n"/>
      <c r="G126" s="7" t="n"/>
      <c r="H126" s="8">
        <f>IF(COUNTA(A126:G126)=0,"",IF(TRIM(A126&amp;"")="","Item required",IFERROR(IF(OR(COUNT($B$2)&lt;&gt;1,$B$2&lt;0),"Enter nonnegative DIO threshold in B2",IF(NOT(AND(COUNT(B126,F126)=2,B126&gt;=0,F126&gt;0,COUNT(G126)=COUNTA(G126),N(G126)&gt;=0)),"Enter nonnegative values and positive period days",IF(NOT(OR(AND(COUNT(E126)=1,E126&gt;=0,COUNTA(C126:D126)=0),AND(E126="",COUNT(C126:D126)=2,MIN(C126:D126)&gt;=0))),"Enter average OR both opening and closing",IF(IF(IF(COUNT(E126)=1,E126,IF(C126/2+D126/2=0,(C126+D126)/2,C126/2+D126/2))=0,N(C126)+N(D126)+N(E126)=0,IF(B126=0,TRUE,B126/(IF(COUNT(E126)=1,E126,IF(C126/2+D126/2=0,(C126+D126)/2,C126/2+D126/2)))&gt;0)),"Ready","Calculated value below numeric range; rescale")))),"Check inputs / numeric range")))</f>
        <v/>
      </c>
      <c r="I126" s="8">
        <f>IF(H126&lt;&gt;"Ready","",IFERROR(IF(COUNT(E126)=1,E126,IF(C126/2+D126/2=0,(C126+D126)/2,C126/2+D126/2)),""))</f>
        <v/>
      </c>
      <c r="J126" s="8">
        <f>IF(H126&lt;&gt;"Ready","",IFERROR(IF(I126=0,"",B126/I126),""))</f>
        <v/>
      </c>
      <c r="K126" s="8">
        <f>IF(H126&lt;&gt;"Ready","",IFERROR(IF(OR(I126=0,B126=0),"",F126/J126),""))</f>
        <v/>
      </c>
      <c r="L126" s="8">
        <f>IF(H126&lt;&gt;"Ready","",IFERROR(IF(G126="","",I126*(G126/100)),""))</f>
        <v/>
      </c>
      <c r="M126" s="8">
        <f>IF(H126&lt;&gt;"Ready","",IFERROR(IF(I126=0,"No",IF(B126=0,"Yes",IF(OR(K126&lt;=$B$2,K126-$B$2&lt;=MIN(8.881784197001252E-16*MAX(ABS(K126),ABS($B$2)),1E-9)),"No","Yes"))),""))</f>
        <v/>
      </c>
      <c r="N126" s="8">
        <f>IF(H126&lt;&gt;"Ready","",IFERROR(IF(I126=0,"No inventory",IF(B126=0,"No COGS",IF(M126="Yes","Slow mover","Within threshold"))),""))</f>
        <v/>
      </c>
      <c r="O126" s="8">
        <f>IF(H126&lt;&gt;"Ready","",IFERROR(IF(I126=0,"Turnover and DIO undefined: average inventory is zero. Check snapshot coverage and valuation.",IF(B126=0,"Turnover is zero; DIO has no finite value because COGS is zero. Stock with no COGS is flagged for review.","")),""))</f>
        <v/>
      </c>
    </row>
    <row r="127">
      <c r="A127" s="6" t="n"/>
      <c r="B127" s="7" t="n"/>
      <c r="C127" s="7" t="n"/>
      <c r="D127" s="7" t="n"/>
      <c r="E127" s="7" t="n"/>
      <c r="F127" s="7" t="n"/>
      <c r="G127" s="7" t="n"/>
      <c r="H127" s="8">
        <f>IF(COUNTA(A127:G127)=0,"",IF(TRIM(A127&amp;"")="","Item required",IFERROR(IF(OR(COUNT($B$2)&lt;&gt;1,$B$2&lt;0),"Enter nonnegative DIO threshold in B2",IF(NOT(AND(COUNT(B127,F127)=2,B127&gt;=0,F127&gt;0,COUNT(G127)=COUNTA(G127),N(G127)&gt;=0)),"Enter nonnegative values and positive period days",IF(NOT(OR(AND(COUNT(E127)=1,E127&gt;=0,COUNTA(C127:D127)=0),AND(E127="",COUNT(C127:D127)=2,MIN(C127:D127)&gt;=0))),"Enter average OR both opening and closing",IF(IF(IF(COUNT(E127)=1,E127,IF(C127/2+D127/2=0,(C127+D127)/2,C127/2+D127/2))=0,N(C127)+N(D127)+N(E127)=0,IF(B127=0,TRUE,B127/(IF(COUNT(E127)=1,E127,IF(C127/2+D127/2=0,(C127+D127)/2,C127/2+D127/2)))&gt;0)),"Ready","Calculated value below numeric range; rescale")))),"Check inputs / numeric range")))</f>
        <v/>
      </c>
      <c r="I127" s="8">
        <f>IF(H127&lt;&gt;"Ready","",IFERROR(IF(COUNT(E127)=1,E127,IF(C127/2+D127/2=0,(C127+D127)/2,C127/2+D127/2)),""))</f>
        <v/>
      </c>
      <c r="J127" s="8">
        <f>IF(H127&lt;&gt;"Ready","",IFERROR(IF(I127=0,"",B127/I127),""))</f>
        <v/>
      </c>
      <c r="K127" s="8">
        <f>IF(H127&lt;&gt;"Ready","",IFERROR(IF(OR(I127=0,B127=0),"",F127/J127),""))</f>
        <v/>
      </c>
      <c r="L127" s="8">
        <f>IF(H127&lt;&gt;"Ready","",IFERROR(IF(G127="","",I127*(G127/100)),""))</f>
        <v/>
      </c>
      <c r="M127" s="8">
        <f>IF(H127&lt;&gt;"Ready","",IFERROR(IF(I127=0,"No",IF(B127=0,"Yes",IF(OR(K127&lt;=$B$2,K127-$B$2&lt;=MIN(8.881784197001252E-16*MAX(ABS(K127),ABS($B$2)),1E-9)),"No","Yes"))),""))</f>
        <v/>
      </c>
      <c r="N127" s="8">
        <f>IF(H127&lt;&gt;"Ready","",IFERROR(IF(I127=0,"No inventory",IF(B127=0,"No COGS",IF(M127="Yes","Slow mover","Within threshold"))),""))</f>
        <v/>
      </c>
      <c r="O127" s="8">
        <f>IF(H127&lt;&gt;"Ready","",IFERROR(IF(I127=0,"Turnover and DIO undefined: average inventory is zero. Check snapshot coverage and valuation.",IF(B127=0,"Turnover is zero; DIO has no finite value because COGS is zero. Stock with no COGS is flagged for review.","")),""))</f>
        <v/>
      </c>
    </row>
    <row r="128">
      <c r="A128" s="6" t="n"/>
      <c r="B128" s="7" t="n"/>
      <c r="C128" s="7" t="n"/>
      <c r="D128" s="7" t="n"/>
      <c r="E128" s="7" t="n"/>
      <c r="F128" s="7" t="n"/>
      <c r="G128" s="7" t="n"/>
      <c r="H128" s="8">
        <f>IF(COUNTA(A128:G128)=0,"",IF(TRIM(A128&amp;"")="","Item required",IFERROR(IF(OR(COUNT($B$2)&lt;&gt;1,$B$2&lt;0),"Enter nonnegative DIO threshold in B2",IF(NOT(AND(COUNT(B128,F128)=2,B128&gt;=0,F128&gt;0,COUNT(G128)=COUNTA(G128),N(G128)&gt;=0)),"Enter nonnegative values and positive period days",IF(NOT(OR(AND(COUNT(E128)=1,E128&gt;=0,COUNTA(C128:D128)=0),AND(E128="",COUNT(C128:D128)=2,MIN(C128:D128)&gt;=0))),"Enter average OR both opening and closing",IF(IF(IF(COUNT(E128)=1,E128,IF(C128/2+D128/2=0,(C128+D128)/2,C128/2+D128/2))=0,N(C128)+N(D128)+N(E128)=0,IF(B128=0,TRUE,B128/(IF(COUNT(E128)=1,E128,IF(C128/2+D128/2=0,(C128+D128)/2,C128/2+D128/2)))&gt;0)),"Ready","Calculated value below numeric range; rescale")))),"Check inputs / numeric range")))</f>
        <v/>
      </c>
      <c r="I128" s="8">
        <f>IF(H128&lt;&gt;"Ready","",IFERROR(IF(COUNT(E128)=1,E128,IF(C128/2+D128/2=0,(C128+D128)/2,C128/2+D128/2)),""))</f>
        <v/>
      </c>
      <c r="J128" s="8">
        <f>IF(H128&lt;&gt;"Ready","",IFERROR(IF(I128=0,"",B128/I128),""))</f>
        <v/>
      </c>
      <c r="K128" s="8">
        <f>IF(H128&lt;&gt;"Ready","",IFERROR(IF(OR(I128=0,B128=0),"",F128/J128),""))</f>
        <v/>
      </c>
      <c r="L128" s="8">
        <f>IF(H128&lt;&gt;"Ready","",IFERROR(IF(G128="","",I128*(G128/100)),""))</f>
        <v/>
      </c>
      <c r="M128" s="8">
        <f>IF(H128&lt;&gt;"Ready","",IFERROR(IF(I128=0,"No",IF(B128=0,"Yes",IF(OR(K128&lt;=$B$2,K128-$B$2&lt;=MIN(8.881784197001252E-16*MAX(ABS(K128),ABS($B$2)),1E-9)),"No","Yes"))),""))</f>
        <v/>
      </c>
      <c r="N128" s="8">
        <f>IF(H128&lt;&gt;"Ready","",IFERROR(IF(I128=0,"No inventory",IF(B128=0,"No COGS",IF(M128="Yes","Slow mover","Within threshold"))),""))</f>
        <v/>
      </c>
      <c r="O128" s="8">
        <f>IF(H128&lt;&gt;"Ready","",IFERROR(IF(I128=0,"Turnover and DIO undefined: average inventory is zero. Check snapshot coverage and valuation.",IF(B128=0,"Turnover is zero; DIO has no finite value because COGS is zero. Stock with no COGS is flagged for review.","")),""))</f>
        <v/>
      </c>
    </row>
    <row r="129">
      <c r="A129" s="6" t="n"/>
      <c r="B129" s="7" t="n"/>
      <c r="C129" s="7" t="n"/>
      <c r="D129" s="7" t="n"/>
      <c r="E129" s="7" t="n"/>
      <c r="F129" s="7" t="n"/>
      <c r="G129" s="7" t="n"/>
      <c r="H129" s="8">
        <f>IF(COUNTA(A129:G129)=0,"",IF(TRIM(A129&amp;"")="","Item required",IFERROR(IF(OR(COUNT($B$2)&lt;&gt;1,$B$2&lt;0),"Enter nonnegative DIO threshold in B2",IF(NOT(AND(COUNT(B129,F129)=2,B129&gt;=0,F129&gt;0,COUNT(G129)=COUNTA(G129),N(G129)&gt;=0)),"Enter nonnegative values and positive period days",IF(NOT(OR(AND(COUNT(E129)=1,E129&gt;=0,COUNTA(C129:D129)=0),AND(E129="",COUNT(C129:D129)=2,MIN(C129:D129)&gt;=0))),"Enter average OR both opening and closing",IF(IF(IF(COUNT(E129)=1,E129,IF(C129/2+D129/2=0,(C129+D129)/2,C129/2+D129/2))=0,N(C129)+N(D129)+N(E129)=0,IF(B129=0,TRUE,B129/(IF(COUNT(E129)=1,E129,IF(C129/2+D129/2=0,(C129+D129)/2,C129/2+D129/2)))&gt;0)),"Ready","Calculated value below numeric range; rescale")))),"Check inputs / numeric range")))</f>
        <v/>
      </c>
      <c r="I129" s="8">
        <f>IF(H129&lt;&gt;"Ready","",IFERROR(IF(COUNT(E129)=1,E129,IF(C129/2+D129/2=0,(C129+D129)/2,C129/2+D129/2)),""))</f>
        <v/>
      </c>
      <c r="J129" s="8">
        <f>IF(H129&lt;&gt;"Ready","",IFERROR(IF(I129=0,"",B129/I129),""))</f>
        <v/>
      </c>
      <c r="K129" s="8">
        <f>IF(H129&lt;&gt;"Ready","",IFERROR(IF(OR(I129=0,B129=0),"",F129/J129),""))</f>
        <v/>
      </c>
      <c r="L129" s="8">
        <f>IF(H129&lt;&gt;"Ready","",IFERROR(IF(G129="","",I129*(G129/100)),""))</f>
        <v/>
      </c>
      <c r="M129" s="8">
        <f>IF(H129&lt;&gt;"Ready","",IFERROR(IF(I129=0,"No",IF(B129=0,"Yes",IF(OR(K129&lt;=$B$2,K129-$B$2&lt;=MIN(8.881784197001252E-16*MAX(ABS(K129),ABS($B$2)),1E-9)),"No","Yes"))),""))</f>
        <v/>
      </c>
      <c r="N129" s="8">
        <f>IF(H129&lt;&gt;"Ready","",IFERROR(IF(I129=0,"No inventory",IF(B129=0,"No COGS",IF(M129="Yes","Slow mover","Within threshold"))),""))</f>
        <v/>
      </c>
      <c r="O129" s="8">
        <f>IF(H129&lt;&gt;"Ready","",IFERROR(IF(I129=0,"Turnover and DIO undefined: average inventory is zero. Check snapshot coverage and valuation.",IF(B129=0,"Turnover is zero; DIO has no finite value because COGS is zero. Stock with no COGS is flagged for review.","")),""))</f>
        <v/>
      </c>
    </row>
    <row r="130">
      <c r="A130" s="6" t="n"/>
      <c r="B130" s="7" t="n"/>
      <c r="C130" s="7" t="n"/>
      <c r="D130" s="7" t="n"/>
      <c r="E130" s="7" t="n"/>
      <c r="F130" s="7" t="n"/>
      <c r="G130" s="7" t="n"/>
      <c r="H130" s="8">
        <f>IF(COUNTA(A130:G130)=0,"",IF(TRIM(A130&amp;"")="","Item required",IFERROR(IF(OR(COUNT($B$2)&lt;&gt;1,$B$2&lt;0),"Enter nonnegative DIO threshold in B2",IF(NOT(AND(COUNT(B130,F130)=2,B130&gt;=0,F130&gt;0,COUNT(G130)=COUNTA(G130),N(G130)&gt;=0)),"Enter nonnegative values and positive period days",IF(NOT(OR(AND(COUNT(E130)=1,E130&gt;=0,COUNTA(C130:D130)=0),AND(E130="",COUNT(C130:D130)=2,MIN(C130:D130)&gt;=0))),"Enter average OR both opening and closing",IF(IF(IF(COUNT(E130)=1,E130,IF(C130/2+D130/2=0,(C130+D130)/2,C130/2+D130/2))=0,N(C130)+N(D130)+N(E130)=0,IF(B130=0,TRUE,B130/(IF(COUNT(E130)=1,E130,IF(C130/2+D130/2=0,(C130+D130)/2,C130/2+D130/2)))&gt;0)),"Ready","Calculated value below numeric range; rescale")))),"Check inputs / numeric range")))</f>
        <v/>
      </c>
      <c r="I130" s="8">
        <f>IF(H130&lt;&gt;"Ready","",IFERROR(IF(COUNT(E130)=1,E130,IF(C130/2+D130/2=0,(C130+D130)/2,C130/2+D130/2)),""))</f>
        <v/>
      </c>
      <c r="J130" s="8">
        <f>IF(H130&lt;&gt;"Ready","",IFERROR(IF(I130=0,"",B130/I130),""))</f>
        <v/>
      </c>
      <c r="K130" s="8">
        <f>IF(H130&lt;&gt;"Ready","",IFERROR(IF(OR(I130=0,B130=0),"",F130/J130),""))</f>
        <v/>
      </c>
      <c r="L130" s="8">
        <f>IF(H130&lt;&gt;"Ready","",IFERROR(IF(G130="","",I130*(G130/100)),""))</f>
        <v/>
      </c>
      <c r="M130" s="8">
        <f>IF(H130&lt;&gt;"Ready","",IFERROR(IF(I130=0,"No",IF(B130=0,"Yes",IF(OR(K130&lt;=$B$2,K130-$B$2&lt;=MIN(8.881784197001252E-16*MAX(ABS(K130),ABS($B$2)),1E-9)),"No","Yes"))),""))</f>
        <v/>
      </c>
      <c r="N130" s="8">
        <f>IF(H130&lt;&gt;"Ready","",IFERROR(IF(I130=0,"No inventory",IF(B130=0,"No COGS",IF(M130="Yes","Slow mover","Within threshold"))),""))</f>
        <v/>
      </c>
      <c r="O130" s="8">
        <f>IF(H130&lt;&gt;"Ready","",IFERROR(IF(I130=0,"Turnover and DIO undefined: average inventory is zero. Check snapshot coverage and valuation.",IF(B130=0,"Turnover is zero; DIO has no finite value because COGS is zero. Stock with no COGS is flagged for review.","")),""))</f>
        <v/>
      </c>
    </row>
    <row r="131">
      <c r="A131" s="6" t="n"/>
      <c r="B131" s="7" t="n"/>
      <c r="C131" s="7" t="n"/>
      <c r="D131" s="7" t="n"/>
      <c r="E131" s="7" t="n"/>
      <c r="F131" s="7" t="n"/>
      <c r="G131" s="7" t="n"/>
      <c r="H131" s="8">
        <f>IF(COUNTA(A131:G131)=0,"",IF(TRIM(A131&amp;"")="","Item required",IFERROR(IF(OR(COUNT($B$2)&lt;&gt;1,$B$2&lt;0),"Enter nonnegative DIO threshold in B2",IF(NOT(AND(COUNT(B131,F131)=2,B131&gt;=0,F131&gt;0,COUNT(G131)=COUNTA(G131),N(G131)&gt;=0)),"Enter nonnegative values and positive period days",IF(NOT(OR(AND(COUNT(E131)=1,E131&gt;=0,COUNTA(C131:D131)=0),AND(E131="",COUNT(C131:D131)=2,MIN(C131:D131)&gt;=0))),"Enter average OR both opening and closing",IF(IF(IF(COUNT(E131)=1,E131,IF(C131/2+D131/2=0,(C131+D131)/2,C131/2+D131/2))=0,N(C131)+N(D131)+N(E131)=0,IF(B131=0,TRUE,B131/(IF(COUNT(E131)=1,E131,IF(C131/2+D131/2=0,(C131+D131)/2,C131/2+D131/2)))&gt;0)),"Ready","Calculated value below numeric range; rescale")))),"Check inputs / numeric range")))</f>
        <v/>
      </c>
      <c r="I131" s="8">
        <f>IF(H131&lt;&gt;"Ready","",IFERROR(IF(COUNT(E131)=1,E131,IF(C131/2+D131/2=0,(C131+D131)/2,C131/2+D131/2)),""))</f>
        <v/>
      </c>
      <c r="J131" s="8">
        <f>IF(H131&lt;&gt;"Ready","",IFERROR(IF(I131=0,"",B131/I131),""))</f>
        <v/>
      </c>
      <c r="K131" s="8">
        <f>IF(H131&lt;&gt;"Ready","",IFERROR(IF(OR(I131=0,B131=0),"",F131/J131),""))</f>
        <v/>
      </c>
      <c r="L131" s="8">
        <f>IF(H131&lt;&gt;"Ready","",IFERROR(IF(G131="","",I131*(G131/100)),""))</f>
        <v/>
      </c>
      <c r="M131" s="8">
        <f>IF(H131&lt;&gt;"Ready","",IFERROR(IF(I131=0,"No",IF(B131=0,"Yes",IF(OR(K131&lt;=$B$2,K131-$B$2&lt;=MIN(8.881784197001252E-16*MAX(ABS(K131),ABS($B$2)),1E-9)),"No","Yes"))),""))</f>
        <v/>
      </c>
      <c r="N131" s="8">
        <f>IF(H131&lt;&gt;"Ready","",IFERROR(IF(I131=0,"No inventory",IF(B131=0,"No COGS",IF(M131="Yes","Slow mover","Within threshold"))),""))</f>
        <v/>
      </c>
      <c r="O131" s="8">
        <f>IF(H131&lt;&gt;"Ready","",IFERROR(IF(I131=0,"Turnover and DIO undefined: average inventory is zero. Check snapshot coverage and valuation.",IF(B131=0,"Turnover is zero; DIO has no finite value because COGS is zero. Stock with no COGS is flagged for review.","")),""))</f>
        <v/>
      </c>
    </row>
    <row r="132">
      <c r="A132" s="6" t="n"/>
      <c r="B132" s="7" t="n"/>
      <c r="C132" s="7" t="n"/>
      <c r="D132" s="7" t="n"/>
      <c r="E132" s="7" t="n"/>
      <c r="F132" s="7" t="n"/>
      <c r="G132" s="7" t="n"/>
      <c r="H132" s="8">
        <f>IF(COUNTA(A132:G132)=0,"",IF(TRIM(A132&amp;"")="","Item required",IFERROR(IF(OR(COUNT($B$2)&lt;&gt;1,$B$2&lt;0),"Enter nonnegative DIO threshold in B2",IF(NOT(AND(COUNT(B132,F132)=2,B132&gt;=0,F132&gt;0,COUNT(G132)=COUNTA(G132),N(G132)&gt;=0)),"Enter nonnegative values and positive period days",IF(NOT(OR(AND(COUNT(E132)=1,E132&gt;=0,COUNTA(C132:D132)=0),AND(E132="",COUNT(C132:D132)=2,MIN(C132:D132)&gt;=0))),"Enter average OR both opening and closing",IF(IF(IF(COUNT(E132)=1,E132,IF(C132/2+D132/2=0,(C132+D132)/2,C132/2+D132/2))=0,N(C132)+N(D132)+N(E132)=0,IF(B132=0,TRUE,B132/(IF(COUNT(E132)=1,E132,IF(C132/2+D132/2=0,(C132+D132)/2,C132/2+D132/2)))&gt;0)),"Ready","Calculated value below numeric range; rescale")))),"Check inputs / numeric range")))</f>
        <v/>
      </c>
      <c r="I132" s="8">
        <f>IF(H132&lt;&gt;"Ready","",IFERROR(IF(COUNT(E132)=1,E132,IF(C132/2+D132/2=0,(C132+D132)/2,C132/2+D132/2)),""))</f>
        <v/>
      </c>
      <c r="J132" s="8">
        <f>IF(H132&lt;&gt;"Ready","",IFERROR(IF(I132=0,"",B132/I132),""))</f>
        <v/>
      </c>
      <c r="K132" s="8">
        <f>IF(H132&lt;&gt;"Ready","",IFERROR(IF(OR(I132=0,B132=0),"",F132/J132),""))</f>
        <v/>
      </c>
      <c r="L132" s="8">
        <f>IF(H132&lt;&gt;"Ready","",IFERROR(IF(G132="","",I132*(G132/100)),""))</f>
        <v/>
      </c>
      <c r="M132" s="8">
        <f>IF(H132&lt;&gt;"Ready","",IFERROR(IF(I132=0,"No",IF(B132=0,"Yes",IF(OR(K132&lt;=$B$2,K132-$B$2&lt;=MIN(8.881784197001252E-16*MAX(ABS(K132),ABS($B$2)),1E-9)),"No","Yes"))),""))</f>
        <v/>
      </c>
      <c r="N132" s="8">
        <f>IF(H132&lt;&gt;"Ready","",IFERROR(IF(I132=0,"No inventory",IF(B132=0,"No COGS",IF(M132="Yes","Slow mover","Within threshold"))),""))</f>
        <v/>
      </c>
      <c r="O132" s="8">
        <f>IF(H132&lt;&gt;"Ready","",IFERROR(IF(I132=0,"Turnover and DIO undefined: average inventory is zero. Check snapshot coverage and valuation.",IF(B132=0,"Turnover is zero; DIO has no finite value because COGS is zero. Stock with no COGS is flagged for review.","")),""))</f>
        <v/>
      </c>
    </row>
    <row r="133">
      <c r="A133" s="6" t="n"/>
      <c r="B133" s="7" t="n"/>
      <c r="C133" s="7" t="n"/>
      <c r="D133" s="7" t="n"/>
      <c r="E133" s="7" t="n"/>
      <c r="F133" s="7" t="n"/>
      <c r="G133" s="7" t="n"/>
      <c r="H133" s="8">
        <f>IF(COUNTA(A133:G133)=0,"",IF(TRIM(A133&amp;"")="","Item required",IFERROR(IF(OR(COUNT($B$2)&lt;&gt;1,$B$2&lt;0),"Enter nonnegative DIO threshold in B2",IF(NOT(AND(COUNT(B133,F133)=2,B133&gt;=0,F133&gt;0,COUNT(G133)=COUNTA(G133),N(G133)&gt;=0)),"Enter nonnegative values and positive period days",IF(NOT(OR(AND(COUNT(E133)=1,E133&gt;=0,COUNTA(C133:D133)=0),AND(E133="",COUNT(C133:D133)=2,MIN(C133:D133)&gt;=0))),"Enter average OR both opening and closing",IF(IF(IF(COUNT(E133)=1,E133,IF(C133/2+D133/2=0,(C133+D133)/2,C133/2+D133/2))=0,N(C133)+N(D133)+N(E133)=0,IF(B133=0,TRUE,B133/(IF(COUNT(E133)=1,E133,IF(C133/2+D133/2=0,(C133+D133)/2,C133/2+D133/2)))&gt;0)),"Ready","Calculated value below numeric range; rescale")))),"Check inputs / numeric range")))</f>
        <v/>
      </c>
      <c r="I133" s="8">
        <f>IF(H133&lt;&gt;"Ready","",IFERROR(IF(COUNT(E133)=1,E133,IF(C133/2+D133/2=0,(C133+D133)/2,C133/2+D133/2)),""))</f>
        <v/>
      </c>
      <c r="J133" s="8">
        <f>IF(H133&lt;&gt;"Ready","",IFERROR(IF(I133=0,"",B133/I133),""))</f>
        <v/>
      </c>
      <c r="K133" s="8">
        <f>IF(H133&lt;&gt;"Ready","",IFERROR(IF(OR(I133=0,B133=0),"",F133/J133),""))</f>
        <v/>
      </c>
      <c r="L133" s="8">
        <f>IF(H133&lt;&gt;"Ready","",IFERROR(IF(G133="","",I133*(G133/100)),""))</f>
        <v/>
      </c>
      <c r="M133" s="8">
        <f>IF(H133&lt;&gt;"Ready","",IFERROR(IF(I133=0,"No",IF(B133=0,"Yes",IF(OR(K133&lt;=$B$2,K133-$B$2&lt;=MIN(8.881784197001252E-16*MAX(ABS(K133),ABS($B$2)),1E-9)),"No","Yes"))),""))</f>
        <v/>
      </c>
      <c r="N133" s="8">
        <f>IF(H133&lt;&gt;"Ready","",IFERROR(IF(I133=0,"No inventory",IF(B133=0,"No COGS",IF(M133="Yes","Slow mover","Within threshold"))),""))</f>
        <v/>
      </c>
      <c r="O133" s="8">
        <f>IF(H133&lt;&gt;"Ready","",IFERROR(IF(I133=0,"Turnover and DIO undefined: average inventory is zero. Check snapshot coverage and valuation.",IF(B133=0,"Turnover is zero; DIO has no finite value because COGS is zero. Stock with no COGS is flagged for review.","")),""))</f>
        <v/>
      </c>
    </row>
    <row r="134">
      <c r="A134" s="6" t="n"/>
      <c r="B134" s="7" t="n"/>
      <c r="C134" s="7" t="n"/>
      <c r="D134" s="7" t="n"/>
      <c r="E134" s="7" t="n"/>
      <c r="F134" s="7" t="n"/>
      <c r="G134" s="7" t="n"/>
      <c r="H134" s="8">
        <f>IF(COUNTA(A134:G134)=0,"",IF(TRIM(A134&amp;"")="","Item required",IFERROR(IF(OR(COUNT($B$2)&lt;&gt;1,$B$2&lt;0),"Enter nonnegative DIO threshold in B2",IF(NOT(AND(COUNT(B134,F134)=2,B134&gt;=0,F134&gt;0,COUNT(G134)=COUNTA(G134),N(G134)&gt;=0)),"Enter nonnegative values and positive period days",IF(NOT(OR(AND(COUNT(E134)=1,E134&gt;=0,COUNTA(C134:D134)=0),AND(E134="",COUNT(C134:D134)=2,MIN(C134:D134)&gt;=0))),"Enter average OR both opening and closing",IF(IF(IF(COUNT(E134)=1,E134,IF(C134/2+D134/2=0,(C134+D134)/2,C134/2+D134/2))=0,N(C134)+N(D134)+N(E134)=0,IF(B134=0,TRUE,B134/(IF(COUNT(E134)=1,E134,IF(C134/2+D134/2=0,(C134+D134)/2,C134/2+D134/2)))&gt;0)),"Ready","Calculated value below numeric range; rescale")))),"Check inputs / numeric range")))</f>
        <v/>
      </c>
      <c r="I134" s="8">
        <f>IF(H134&lt;&gt;"Ready","",IFERROR(IF(COUNT(E134)=1,E134,IF(C134/2+D134/2=0,(C134+D134)/2,C134/2+D134/2)),""))</f>
        <v/>
      </c>
      <c r="J134" s="8">
        <f>IF(H134&lt;&gt;"Ready","",IFERROR(IF(I134=0,"",B134/I134),""))</f>
        <v/>
      </c>
      <c r="K134" s="8">
        <f>IF(H134&lt;&gt;"Ready","",IFERROR(IF(OR(I134=0,B134=0),"",F134/J134),""))</f>
        <v/>
      </c>
      <c r="L134" s="8">
        <f>IF(H134&lt;&gt;"Ready","",IFERROR(IF(G134="","",I134*(G134/100)),""))</f>
        <v/>
      </c>
      <c r="M134" s="8">
        <f>IF(H134&lt;&gt;"Ready","",IFERROR(IF(I134=0,"No",IF(B134=0,"Yes",IF(OR(K134&lt;=$B$2,K134-$B$2&lt;=MIN(8.881784197001252E-16*MAX(ABS(K134),ABS($B$2)),1E-9)),"No","Yes"))),""))</f>
        <v/>
      </c>
      <c r="N134" s="8">
        <f>IF(H134&lt;&gt;"Ready","",IFERROR(IF(I134=0,"No inventory",IF(B134=0,"No COGS",IF(M134="Yes","Slow mover","Within threshold"))),""))</f>
        <v/>
      </c>
      <c r="O134" s="8">
        <f>IF(H134&lt;&gt;"Ready","",IFERROR(IF(I134=0,"Turnover and DIO undefined: average inventory is zero. Check snapshot coverage and valuation.",IF(B134=0,"Turnover is zero; DIO has no finite value because COGS is zero. Stock with no COGS is flagged for review.","")),""))</f>
        <v/>
      </c>
    </row>
    <row r="135">
      <c r="A135" s="6" t="n"/>
      <c r="B135" s="7" t="n"/>
      <c r="C135" s="7" t="n"/>
      <c r="D135" s="7" t="n"/>
      <c r="E135" s="7" t="n"/>
      <c r="F135" s="7" t="n"/>
      <c r="G135" s="7" t="n"/>
      <c r="H135" s="8">
        <f>IF(COUNTA(A135:G135)=0,"",IF(TRIM(A135&amp;"")="","Item required",IFERROR(IF(OR(COUNT($B$2)&lt;&gt;1,$B$2&lt;0),"Enter nonnegative DIO threshold in B2",IF(NOT(AND(COUNT(B135,F135)=2,B135&gt;=0,F135&gt;0,COUNT(G135)=COUNTA(G135),N(G135)&gt;=0)),"Enter nonnegative values and positive period days",IF(NOT(OR(AND(COUNT(E135)=1,E135&gt;=0,COUNTA(C135:D135)=0),AND(E135="",COUNT(C135:D135)=2,MIN(C135:D135)&gt;=0))),"Enter average OR both opening and closing",IF(IF(IF(COUNT(E135)=1,E135,IF(C135/2+D135/2=0,(C135+D135)/2,C135/2+D135/2))=0,N(C135)+N(D135)+N(E135)=0,IF(B135=0,TRUE,B135/(IF(COUNT(E135)=1,E135,IF(C135/2+D135/2=0,(C135+D135)/2,C135/2+D135/2)))&gt;0)),"Ready","Calculated value below numeric range; rescale")))),"Check inputs / numeric range")))</f>
        <v/>
      </c>
      <c r="I135" s="8">
        <f>IF(H135&lt;&gt;"Ready","",IFERROR(IF(COUNT(E135)=1,E135,IF(C135/2+D135/2=0,(C135+D135)/2,C135/2+D135/2)),""))</f>
        <v/>
      </c>
      <c r="J135" s="8">
        <f>IF(H135&lt;&gt;"Ready","",IFERROR(IF(I135=0,"",B135/I135),""))</f>
        <v/>
      </c>
      <c r="K135" s="8">
        <f>IF(H135&lt;&gt;"Ready","",IFERROR(IF(OR(I135=0,B135=0),"",F135/J135),""))</f>
        <v/>
      </c>
      <c r="L135" s="8">
        <f>IF(H135&lt;&gt;"Ready","",IFERROR(IF(G135="","",I135*(G135/100)),""))</f>
        <v/>
      </c>
      <c r="M135" s="8">
        <f>IF(H135&lt;&gt;"Ready","",IFERROR(IF(I135=0,"No",IF(B135=0,"Yes",IF(OR(K135&lt;=$B$2,K135-$B$2&lt;=MIN(8.881784197001252E-16*MAX(ABS(K135),ABS($B$2)),1E-9)),"No","Yes"))),""))</f>
        <v/>
      </c>
      <c r="N135" s="8">
        <f>IF(H135&lt;&gt;"Ready","",IFERROR(IF(I135=0,"No inventory",IF(B135=0,"No COGS",IF(M135="Yes","Slow mover","Within threshold"))),""))</f>
        <v/>
      </c>
      <c r="O135" s="8">
        <f>IF(H135&lt;&gt;"Ready","",IFERROR(IF(I135=0,"Turnover and DIO undefined: average inventory is zero. Check snapshot coverage and valuation.",IF(B135=0,"Turnover is zero; DIO has no finite value because COGS is zero. Stock with no COGS is flagged for review.","")),""))</f>
        <v/>
      </c>
    </row>
    <row r="136">
      <c r="A136" s="6" t="n"/>
      <c r="B136" s="7" t="n"/>
      <c r="C136" s="7" t="n"/>
      <c r="D136" s="7" t="n"/>
      <c r="E136" s="7" t="n"/>
      <c r="F136" s="7" t="n"/>
      <c r="G136" s="7" t="n"/>
      <c r="H136" s="8">
        <f>IF(COUNTA(A136:G136)=0,"",IF(TRIM(A136&amp;"")="","Item required",IFERROR(IF(OR(COUNT($B$2)&lt;&gt;1,$B$2&lt;0),"Enter nonnegative DIO threshold in B2",IF(NOT(AND(COUNT(B136,F136)=2,B136&gt;=0,F136&gt;0,COUNT(G136)=COUNTA(G136),N(G136)&gt;=0)),"Enter nonnegative values and positive period days",IF(NOT(OR(AND(COUNT(E136)=1,E136&gt;=0,COUNTA(C136:D136)=0),AND(E136="",COUNT(C136:D136)=2,MIN(C136:D136)&gt;=0))),"Enter average OR both opening and closing",IF(IF(IF(COUNT(E136)=1,E136,IF(C136/2+D136/2=0,(C136+D136)/2,C136/2+D136/2))=0,N(C136)+N(D136)+N(E136)=0,IF(B136=0,TRUE,B136/(IF(COUNT(E136)=1,E136,IF(C136/2+D136/2=0,(C136+D136)/2,C136/2+D136/2)))&gt;0)),"Ready","Calculated value below numeric range; rescale")))),"Check inputs / numeric range")))</f>
        <v/>
      </c>
      <c r="I136" s="8">
        <f>IF(H136&lt;&gt;"Ready","",IFERROR(IF(COUNT(E136)=1,E136,IF(C136/2+D136/2=0,(C136+D136)/2,C136/2+D136/2)),""))</f>
        <v/>
      </c>
      <c r="J136" s="8">
        <f>IF(H136&lt;&gt;"Ready","",IFERROR(IF(I136=0,"",B136/I136),""))</f>
        <v/>
      </c>
      <c r="K136" s="8">
        <f>IF(H136&lt;&gt;"Ready","",IFERROR(IF(OR(I136=0,B136=0),"",F136/J136),""))</f>
        <v/>
      </c>
      <c r="L136" s="8">
        <f>IF(H136&lt;&gt;"Ready","",IFERROR(IF(G136="","",I136*(G136/100)),""))</f>
        <v/>
      </c>
      <c r="M136" s="8">
        <f>IF(H136&lt;&gt;"Ready","",IFERROR(IF(I136=0,"No",IF(B136=0,"Yes",IF(OR(K136&lt;=$B$2,K136-$B$2&lt;=MIN(8.881784197001252E-16*MAX(ABS(K136),ABS($B$2)),1E-9)),"No","Yes"))),""))</f>
        <v/>
      </c>
      <c r="N136" s="8">
        <f>IF(H136&lt;&gt;"Ready","",IFERROR(IF(I136=0,"No inventory",IF(B136=0,"No COGS",IF(M136="Yes","Slow mover","Within threshold"))),""))</f>
        <v/>
      </c>
      <c r="O136" s="8">
        <f>IF(H136&lt;&gt;"Ready","",IFERROR(IF(I136=0,"Turnover and DIO undefined: average inventory is zero. Check snapshot coverage and valuation.",IF(B136=0,"Turnover is zero; DIO has no finite value because COGS is zero. Stock with no COGS is flagged for review.","")),""))</f>
        <v/>
      </c>
    </row>
    <row r="137">
      <c r="A137" s="6" t="n"/>
      <c r="B137" s="7" t="n"/>
      <c r="C137" s="7" t="n"/>
      <c r="D137" s="7" t="n"/>
      <c r="E137" s="7" t="n"/>
      <c r="F137" s="7" t="n"/>
      <c r="G137" s="7" t="n"/>
      <c r="H137" s="8">
        <f>IF(COUNTA(A137:G137)=0,"",IF(TRIM(A137&amp;"")="","Item required",IFERROR(IF(OR(COUNT($B$2)&lt;&gt;1,$B$2&lt;0),"Enter nonnegative DIO threshold in B2",IF(NOT(AND(COUNT(B137,F137)=2,B137&gt;=0,F137&gt;0,COUNT(G137)=COUNTA(G137),N(G137)&gt;=0)),"Enter nonnegative values and positive period days",IF(NOT(OR(AND(COUNT(E137)=1,E137&gt;=0,COUNTA(C137:D137)=0),AND(E137="",COUNT(C137:D137)=2,MIN(C137:D137)&gt;=0))),"Enter average OR both opening and closing",IF(IF(IF(COUNT(E137)=1,E137,IF(C137/2+D137/2=0,(C137+D137)/2,C137/2+D137/2))=0,N(C137)+N(D137)+N(E137)=0,IF(B137=0,TRUE,B137/(IF(COUNT(E137)=1,E137,IF(C137/2+D137/2=0,(C137+D137)/2,C137/2+D137/2)))&gt;0)),"Ready","Calculated value below numeric range; rescale")))),"Check inputs / numeric range")))</f>
        <v/>
      </c>
      <c r="I137" s="8">
        <f>IF(H137&lt;&gt;"Ready","",IFERROR(IF(COUNT(E137)=1,E137,IF(C137/2+D137/2=0,(C137+D137)/2,C137/2+D137/2)),""))</f>
        <v/>
      </c>
      <c r="J137" s="8">
        <f>IF(H137&lt;&gt;"Ready","",IFERROR(IF(I137=0,"",B137/I137),""))</f>
        <v/>
      </c>
      <c r="K137" s="8">
        <f>IF(H137&lt;&gt;"Ready","",IFERROR(IF(OR(I137=0,B137=0),"",F137/J137),""))</f>
        <v/>
      </c>
      <c r="L137" s="8">
        <f>IF(H137&lt;&gt;"Ready","",IFERROR(IF(G137="","",I137*(G137/100)),""))</f>
        <v/>
      </c>
      <c r="M137" s="8">
        <f>IF(H137&lt;&gt;"Ready","",IFERROR(IF(I137=0,"No",IF(B137=0,"Yes",IF(OR(K137&lt;=$B$2,K137-$B$2&lt;=MIN(8.881784197001252E-16*MAX(ABS(K137),ABS($B$2)),1E-9)),"No","Yes"))),""))</f>
        <v/>
      </c>
      <c r="N137" s="8">
        <f>IF(H137&lt;&gt;"Ready","",IFERROR(IF(I137=0,"No inventory",IF(B137=0,"No COGS",IF(M137="Yes","Slow mover","Within threshold"))),""))</f>
        <v/>
      </c>
      <c r="O137" s="8">
        <f>IF(H137&lt;&gt;"Ready","",IFERROR(IF(I137=0,"Turnover and DIO undefined: average inventory is zero. Check snapshot coverage and valuation.",IF(B137=0,"Turnover is zero; DIO has no finite value because COGS is zero. Stock with no COGS is flagged for review.","")),""))</f>
        <v/>
      </c>
    </row>
    <row r="138">
      <c r="A138" s="6" t="n"/>
      <c r="B138" s="7" t="n"/>
      <c r="C138" s="7" t="n"/>
      <c r="D138" s="7" t="n"/>
      <c r="E138" s="7" t="n"/>
      <c r="F138" s="7" t="n"/>
      <c r="G138" s="7" t="n"/>
      <c r="H138" s="8">
        <f>IF(COUNTA(A138:G138)=0,"",IF(TRIM(A138&amp;"")="","Item required",IFERROR(IF(OR(COUNT($B$2)&lt;&gt;1,$B$2&lt;0),"Enter nonnegative DIO threshold in B2",IF(NOT(AND(COUNT(B138,F138)=2,B138&gt;=0,F138&gt;0,COUNT(G138)=COUNTA(G138),N(G138)&gt;=0)),"Enter nonnegative values and positive period days",IF(NOT(OR(AND(COUNT(E138)=1,E138&gt;=0,COUNTA(C138:D138)=0),AND(E138="",COUNT(C138:D138)=2,MIN(C138:D138)&gt;=0))),"Enter average OR both opening and closing",IF(IF(IF(COUNT(E138)=1,E138,IF(C138/2+D138/2=0,(C138+D138)/2,C138/2+D138/2))=0,N(C138)+N(D138)+N(E138)=0,IF(B138=0,TRUE,B138/(IF(COUNT(E138)=1,E138,IF(C138/2+D138/2=0,(C138+D138)/2,C138/2+D138/2)))&gt;0)),"Ready","Calculated value below numeric range; rescale")))),"Check inputs / numeric range")))</f>
        <v/>
      </c>
      <c r="I138" s="8">
        <f>IF(H138&lt;&gt;"Ready","",IFERROR(IF(COUNT(E138)=1,E138,IF(C138/2+D138/2=0,(C138+D138)/2,C138/2+D138/2)),""))</f>
        <v/>
      </c>
      <c r="J138" s="8">
        <f>IF(H138&lt;&gt;"Ready","",IFERROR(IF(I138=0,"",B138/I138),""))</f>
        <v/>
      </c>
      <c r="K138" s="8">
        <f>IF(H138&lt;&gt;"Ready","",IFERROR(IF(OR(I138=0,B138=0),"",F138/J138),""))</f>
        <v/>
      </c>
      <c r="L138" s="8">
        <f>IF(H138&lt;&gt;"Ready","",IFERROR(IF(G138="","",I138*(G138/100)),""))</f>
        <v/>
      </c>
      <c r="M138" s="8">
        <f>IF(H138&lt;&gt;"Ready","",IFERROR(IF(I138=0,"No",IF(B138=0,"Yes",IF(OR(K138&lt;=$B$2,K138-$B$2&lt;=MIN(8.881784197001252E-16*MAX(ABS(K138),ABS($B$2)),1E-9)),"No","Yes"))),""))</f>
        <v/>
      </c>
      <c r="N138" s="8">
        <f>IF(H138&lt;&gt;"Ready","",IFERROR(IF(I138=0,"No inventory",IF(B138=0,"No COGS",IF(M138="Yes","Slow mover","Within threshold"))),""))</f>
        <v/>
      </c>
      <c r="O138" s="8">
        <f>IF(H138&lt;&gt;"Ready","",IFERROR(IF(I138=0,"Turnover and DIO undefined: average inventory is zero. Check snapshot coverage and valuation.",IF(B138=0,"Turnover is zero; DIO has no finite value because COGS is zero. Stock with no COGS is flagged for review.","")),""))</f>
        <v/>
      </c>
    </row>
    <row r="139">
      <c r="A139" s="6" t="n"/>
      <c r="B139" s="7" t="n"/>
      <c r="C139" s="7" t="n"/>
      <c r="D139" s="7" t="n"/>
      <c r="E139" s="7" t="n"/>
      <c r="F139" s="7" t="n"/>
      <c r="G139" s="7" t="n"/>
      <c r="H139" s="8">
        <f>IF(COUNTA(A139:G139)=0,"",IF(TRIM(A139&amp;"")="","Item required",IFERROR(IF(OR(COUNT($B$2)&lt;&gt;1,$B$2&lt;0),"Enter nonnegative DIO threshold in B2",IF(NOT(AND(COUNT(B139,F139)=2,B139&gt;=0,F139&gt;0,COUNT(G139)=COUNTA(G139),N(G139)&gt;=0)),"Enter nonnegative values and positive period days",IF(NOT(OR(AND(COUNT(E139)=1,E139&gt;=0,COUNTA(C139:D139)=0),AND(E139="",COUNT(C139:D139)=2,MIN(C139:D139)&gt;=0))),"Enter average OR both opening and closing",IF(IF(IF(COUNT(E139)=1,E139,IF(C139/2+D139/2=0,(C139+D139)/2,C139/2+D139/2))=0,N(C139)+N(D139)+N(E139)=0,IF(B139=0,TRUE,B139/(IF(COUNT(E139)=1,E139,IF(C139/2+D139/2=0,(C139+D139)/2,C139/2+D139/2)))&gt;0)),"Ready","Calculated value below numeric range; rescale")))),"Check inputs / numeric range")))</f>
        <v/>
      </c>
      <c r="I139" s="8">
        <f>IF(H139&lt;&gt;"Ready","",IFERROR(IF(COUNT(E139)=1,E139,IF(C139/2+D139/2=0,(C139+D139)/2,C139/2+D139/2)),""))</f>
        <v/>
      </c>
      <c r="J139" s="8">
        <f>IF(H139&lt;&gt;"Ready","",IFERROR(IF(I139=0,"",B139/I139),""))</f>
        <v/>
      </c>
      <c r="K139" s="8">
        <f>IF(H139&lt;&gt;"Ready","",IFERROR(IF(OR(I139=0,B139=0),"",F139/J139),""))</f>
        <v/>
      </c>
      <c r="L139" s="8">
        <f>IF(H139&lt;&gt;"Ready","",IFERROR(IF(G139="","",I139*(G139/100)),""))</f>
        <v/>
      </c>
      <c r="M139" s="8">
        <f>IF(H139&lt;&gt;"Ready","",IFERROR(IF(I139=0,"No",IF(B139=0,"Yes",IF(OR(K139&lt;=$B$2,K139-$B$2&lt;=MIN(8.881784197001252E-16*MAX(ABS(K139),ABS($B$2)),1E-9)),"No","Yes"))),""))</f>
        <v/>
      </c>
      <c r="N139" s="8">
        <f>IF(H139&lt;&gt;"Ready","",IFERROR(IF(I139=0,"No inventory",IF(B139=0,"No COGS",IF(M139="Yes","Slow mover","Within threshold"))),""))</f>
        <v/>
      </c>
      <c r="O139" s="8">
        <f>IF(H139&lt;&gt;"Ready","",IFERROR(IF(I139=0,"Turnover and DIO undefined: average inventory is zero. Check snapshot coverage and valuation.",IF(B139=0,"Turnover is zero; DIO has no finite value because COGS is zero. Stock with no COGS is flagged for review.","")),""))</f>
        <v/>
      </c>
    </row>
    <row r="140">
      <c r="A140" s="6" t="n"/>
      <c r="B140" s="7" t="n"/>
      <c r="C140" s="7" t="n"/>
      <c r="D140" s="7" t="n"/>
      <c r="E140" s="7" t="n"/>
      <c r="F140" s="7" t="n"/>
      <c r="G140" s="7" t="n"/>
      <c r="H140" s="8">
        <f>IF(COUNTA(A140:G140)=0,"",IF(TRIM(A140&amp;"")="","Item required",IFERROR(IF(OR(COUNT($B$2)&lt;&gt;1,$B$2&lt;0),"Enter nonnegative DIO threshold in B2",IF(NOT(AND(COUNT(B140,F140)=2,B140&gt;=0,F140&gt;0,COUNT(G140)=COUNTA(G140),N(G140)&gt;=0)),"Enter nonnegative values and positive period days",IF(NOT(OR(AND(COUNT(E140)=1,E140&gt;=0,COUNTA(C140:D140)=0),AND(E140="",COUNT(C140:D140)=2,MIN(C140:D140)&gt;=0))),"Enter average OR both opening and closing",IF(IF(IF(COUNT(E140)=1,E140,IF(C140/2+D140/2=0,(C140+D140)/2,C140/2+D140/2))=0,N(C140)+N(D140)+N(E140)=0,IF(B140=0,TRUE,B140/(IF(COUNT(E140)=1,E140,IF(C140/2+D140/2=0,(C140+D140)/2,C140/2+D140/2)))&gt;0)),"Ready","Calculated value below numeric range; rescale")))),"Check inputs / numeric range")))</f>
        <v/>
      </c>
      <c r="I140" s="8">
        <f>IF(H140&lt;&gt;"Ready","",IFERROR(IF(COUNT(E140)=1,E140,IF(C140/2+D140/2=0,(C140+D140)/2,C140/2+D140/2)),""))</f>
        <v/>
      </c>
      <c r="J140" s="8">
        <f>IF(H140&lt;&gt;"Ready","",IFERROR(IF(I140=0,"",B140/I140),""))</f>
        <v/>
      </c>
      <c r="K140" s="8">
        <f>IF(H140&lt;&gt;"Ready","",IFERROR(IF(OR(I140=0,B140=0),"",F140/J140),""))</f>
        <v/>
      </c>
      <c r="L140" s="8">
        <f>IF(H140&lt;&gt;"Ready","",IFERROR(IF(G140="","",I140*(G140/100)),""))</f>
        <v/>
      </c>
      <c r="M140" s="8">
        <f>IF(H140&lt;&gt;"Ready","",IFERROR(IF(I140=0,"No",IF(B140=0,"Yes",IF(OR(K140&lt;=$B$2,K140-$B$2&lt;=MIN(8.881784197001252E-16*MAX(ABS(K140),ABS($B$2)),1E-9)),"No","Yes"))),""))</f>
        <v/>
      </c>
      <c r="N140" s="8">
        <f>IF(H140&lt;&gt;"Ready","",IFERROR(IF(I140=0,"No inventory",IF(B140=0,"No COGS",IF(M140="Yes","Slow mover","Within threshold"))),""))</f>
        <v/>
      </c>
      <c r="O140" s="8">
        <f>IF(H140&lt;&gt;"Ready","",IFERROR(IF(I140=0,"Turnover and DIO undefined: average inventory is zero. Check snapshot coverage and valuation.",IF(B140=0,"Turnover is zero; DIO has no finite value because COGS is zero. Stock with no COGS is flagged for review.","")),""))</f>
        <v/>
      </c>
    </row>
    <row r="141">
      <c r="A141" s="6" t="n"/>
      <c r="B141" s="7" t="n"/>
      <c r="C141" s="7" t="n"/>
      <c r="D141" s="7" t="n"/>
      <c r="E141" s="7" t="n"/>
      <c r="F141" s="7" t="n"/>
      <c r="G141" s="7" t="n"/>
      <c r="H141" s="8">
        <f>IF(COUNTA(A141:G141)=0,"",IF(TRIM(A141&amp;"")="","Item required",IFERROR(IF(OR(COUNT($B$2)&lt;&gt;1,$B$2&lt;0),"Enter nonnegative DIO threshold in B2",IF(NOT(AND(COUNT(B141,F141)=2,B141&gt;=0,F141&gt;0,COUNT(G141)=COUNTA(G141),N(G141)&gt;=0)),"Enter nonnegative values and positive period days",IF(NOT(OR(AND(COUNT(E141)=1,E141&gt;=0,COUNTA(C141:D141)=0),AND(E141="",COUNT(C141:D141)=2,MIN(C141:D141)&gt;=0))),"Enter average OR both opening and closing",IF(IF(IF(COUNT(E141)=1,E141,IF(C141/2+D141/2=0,(C141+D141)/2,C141/2+D141/2))=0,N(C141)+N(D141)+N(E141)=0,IF(B141=0,TRUE,B141/(IF(COUNT(E141)=1,E141,IF(C141/2+D141/2=0,(C141+D141)/2,C141/2+D141/2)))&gt;0)),"Ready","Calculated value below numeric range; rescale")))),"Check inputs / numeric range")))</f>
        <v/>
      </c>
      <c r="I141" s="8">
        <f>IF(H141&lt;&gt;"Ready","",IFERROR(IF(COUNT(E141)=1,E141,IF(C141/2+D141/2=0,(C141+D141)/2,C141/2+D141/2)),""))</f>
        <v/>
      </c>
      <c r="J141" s="8">
        <f>IF(H141&lt;&gt;"Ready","",IFERROR(IF(I141=0,"",B141/I141),""))</f>
        <v/>
      </c>
      <c r="K141" s="8">
        <f>IF(H141&lt;&gt;"Ready","",IFERROR(IF(OR(I141=0,B141=0),"",F141/J141),""))</f>
        <v/>
      </c>
      <c r="L141" s="8">
        <f>IF(H141&lt;&gt;"Ready","",IFERROR(IF(G141="","",I141*(G141/100)),""))</f>
        <v/>
      </c>
      <c r="M141" s="8">
        <f>IF(H141&lt;&gt;"Ready","",IFERROR(IF(I141=0,"No",IF(B141=0,"Yes",IF(OR(K141&lt;=$B$2,K141-$B$2&lt;=MIN(8.881784197001252E-16*MAX(ABS(K141),ABS($B$2)),1E-9)),"No","Yes"))),""))</f>
        <v/>
      </c>
      <c r="N141" s="8">
        <f>IF(H141&lt;&gt;"Ready","",IFERROR(IF(I141=0,"No inventory",IF(B141=0,"No COGS",IF(M141="Yes","Slow mover","Within threshold"))),""))</f>
        <v/>
      </c>
      <c r="O141" s="8">
        <f>IF(H141&lt;&gt;"Ready","",IFERROR(IF(I141=0,"Turnover and DIO undefined: average inventory is zero. Check snapshot coverage and valuation.",IF(B141=0,"Turnover is zero; DIO has no finite value because COGS is zero. Stock with no COGS is flagged for review.","")),""))</f>
        <v/>
      </c>
    </row>
    <row r="142">
      <c r="A142" s="6" t="n"/>
      <c r="B142" s="7" t="n"/>
      <c r="C142" s="7" t="n"/>
      <c r="D142" s="7" t="n"/>
      <c r="E142" s="7" t="n"/>
      <c r="F142" s="7" t="n"/>
      <c r="G142" s="7" t="n"/>
      <c r="H142" s="8">
        <f>IF(COUNTA(A142:G142)=0,"",IF(TRIM(A142&amp;"")="","Item required",IFERROR(IF(OR(COUNT($B$2)&lt;&gt;1,$B$2&lt;0),"Enter nonnegative DIO threshold in B2",IF(NOT(AND(COUNT(B142,F142)=2,B142&gt;=0,F142&gt;0,COUNT(G142)=COUNTA(G142),N(G142)&gt;=0)),"Enter nonnegative values and positive period days",IF(NOT(OR(AND(COUNT(E142)=1,E142&gt;=0,COUNTA(C142:D142)=0),AND(E142="",COUNT(C142:D142)=2,MIN(C142:D142)&gt;=0))),"Enter average OR both opening and closing",IF(IF(IF(COUNT(E142)=1,E142,IF(C142/2+D142/2=0,(C142+D142)/2,C142/2+D142/2))=0,N(C142)+N(D142)+N(E142)=0,IF(B142=0,TRUE,B142/(IF(COUNT(E142)=1,E142,IF(C142/2+D142/2=0,(C142+D142)/2,C142/2+D142/2)))&gt;0)),"Ready","Calculated value below numeric range; rescale")))),"Check inputs / numeric range")))</f>
        <v/>
      </c>
      <c r="I142" s="8">
        <f>IF(H142&lt;&gt;"Ready","",IFERROR(IF(COUNT(E142)=1,E142,IF(C142/2+D142/2=0,(C142+D142)/2,C142/2+D142/2)),""))</f>
        <v/>
      </c>
      <c r="J142" s="8">
        <f>IF(H142&lt;&gt;"Ready","",IFERROR(IF(I142=0,"",B142/I142),""))</f>
        <v/>
      </c>
      <c r="K142" s="8">
        <f>IF(H142&lt;&gt;"Ready","",IFERROR(IF(OR(I142=0,B142=0),"",F142/J142),""))</f>
        <v/>
      </c>
      <c r="L142" s="8">
        <f>IF(H142&lt;&gt;"Ready","",IFERROR(IF(G142="","",I142*(G142/100)),""))</f>
        <v/>
      </c>
      <c r="M142" s="8">
        <f>IF(H142&lt;&gt;"Ready","",IFERROR(IF(I142=0,"No",IF(B142=0,"Yes",IF(OR(K142&lt;=$B$2,K142-$B$2&lt;=MIN(8.881784197001252E-16*MAX(ABS(K142),ABS($B$2)),1E-9)),"No","Yes"))),""))</f>
        <v/>
      </c>
      <c r="N142" s="8">
        <f>IF(H142&lt;&gt;"Ready","",IFERROR(IF(I142=0,"No inventory",IF(B142=0,"No COGS",IF(M142="Yes","Slow mover","Within threshold"))),""))</f>
        <v/>
      </c>
      <c r="O142" s="8">
        <f>IF(H142&lt;&gt;"Ready","",IFERROR(IF(I142=0,"Turnover and DIO undefined: average inventory is zero. Check snapshot coverage and valuation.",IF(B142=0,"Turnover is zero; DIO has no finite value because COGS is zero. Stock with no COGS is flagged for review.","")),""))</f>
        <v/>
      </c>
    </row>
    <row r="143">
      <c r="A143" s="6" t="n"/>
      <c r="B143" s="7" t="n"/>
      <c r="C143" s="7" t="n"/>
      <c r="D143" s="7" t="n"/>
      <c r="E143" s="7" t="n"/>
      <c r="F143" s="7" t="n"/>
      <c r="G143" s="7" t="n"/>
      <c r="H143" s="8">
        <f>IF(COUNTA(A143:G143)=0,"",IF(TRIM(A143&amp;"")="","Item required",IFERROR(IF(OR(COUNT($B$2)&lt;&gt;1,$B$2&lt;0),"Enter nonnegative DIO threshold in B2",IF(NOT(AND(COUNT(B143,F143)=2,B143&gt;=0,F143&gt;0,COUNT(G143)=COUNTA(G143),N(G143)&gt;=0)),"Enter nonnegative values and positive period days",IF(NOT(OR(AND(COUNT(E143)=1,E143&gt;=0,COUNTA(C143:D143)=0),AND(E143="",COUNT(C143:D143)=2,MIN(C143:D143)&gt;=0))),"Enter average OR both opening and closing",IF(IF(IF(COUNT(E143)=1,E143,IF(C143/2+D143/2=0,(C143+D143)/2,C143/2+D143/2))=0,N(C143)+N(D143)+N(E143)=0,IF(B143=0,TRUE,B143/(IF(COUNT(E143)=1,E143,IF(C143/2+D143/2=0,(C143+D143)/2,C143/2+D143/2)))&gt;0)),"Ready","Calculated value below numeric range; rescale")))),"Check inputs / numeric range")))</f>
        <v/>
      </c>
      <c r="I143" s="8">
        <f>IF(H143&lt;&gt;"Ready","",IFERROR(IF(COUNT(E143)=1,E143,IF(C143/2+D143/2=0,(C143+D143)/2,C143/2+D143/2)),""))</f>
        <v/>
      </c>
      <c r="J143" s="8">
        <f>IF(H143&lt;&gt;"Ready","",IFERROR(IF(I143=0,"",B143/I143),""))</f>
        <v/>
      </c>
      <c r="K143" s="8">
        <f>IF(H143&lt;&gt;"Ready","",IFERROR(IF(OR(I143=0,B143=0),"",F143/J143),""))</f>
        <v/>
      </c>
      <c r="L143" s="8">
        <f>IF(H143&lt;&gt;"Ready","",IFERROR(IF(G143="","",I143*(G143/100)),""))</f>
        <v/>
      </c>
      <c r="M143" s="8">
        <f>IF(H143&lt;&gt;"Ready","",IFERROR(IF(I143=0,"No",IF(B143=0,"Yes",IF(OR(K143&lt;=$B$2,K143-$B$2&lt;=MIN(8.881784197001252E-16*MAX(ABS(K143),ABS($B$2)),1E-9)),"No","Yes"))),""))</f>
        <v/>
      </c>
      <c r="N143" s="8">
        <f>IF(H143&lt;&gt;"Ready","",IFERROR(IF(I143=0,"No inventory",IF(B143=0,"No COGS",IF(M143="Yes","Slow mover","Within threshold"))),""))</f>
        <v/>
      </c>
      <c r="O143" s="8">
        <f>IF(H143&lt;&gt;"Ready","",IFERROR(IF(I143=0,"Turnover and DIO undefined: average inventory is zero. Check snapshot coverage and valuation.",IF(B143=0,"Turnover is zero; DIO has no finite value because COGS is zero. Stock with no COGS is flagged for review.","")),""))</f>
        <v/>
      </c>
    </row>
    <row r="144">
      <c r="A144" s="6" t="n"/>
      <c r="B144" s="7" t="n"/>
      <c r="C144" s="7" t="n"/>
      <c r="D144" s="7" t="n"/>
      <c r="E144" s="7" t="n"/>
      <c r="F144" s="7" t="n"/>
      <c r="G144" s="7" t="n"/>
      <c r="H144" s="8">
        <f>IF(COUNTA(A144:G144)=0,"",IF(TRIM(A144&amp;"")="","Item required",IFERROR(IF(OR(COUNT($B$2)&lt;&gt;1,$B$2&lt;0),"Enter nonnegative DIO threshold in B2",IF(NOT(AND(COUNT(B144,F144)=2,B144&gt;=0,F144&gt;0,COUNT(G144)=COUNTA(G144),N(G144)&gt;=0)),"Enter nonnegative values and positive period days",IF(NOT(OR(AND(COUNT(E144)=1,E144&gt;=0,COUNTA(C144:D144)=0),AND(E144="",COUNT(C144:D144)=2,MIN(C144:D144)&gt;=0))),"Enter average OR both opening and closing",IF(IF(IF(COUNT(E144)=1,E144,IF(C144/2+D144/2=0,(C144+D144)/2,C144/2+D144/2))=0,N(C144)+N(D144)+N(E144)=0,IF(B144=0,TRUE,B144/(IF(COUNT(E144)=1,E144,IF(C144/2+D144/2=0,(C144+D144)/2,C144/2+D144/2)))&gt;0)),"Ready","Calculated value below numeric range; rescale")))),"Check inputs / numeric range")))</f>
        <v/>
      </c>
      <c r="I144" s="8">
        <f>IF(H144&lt;&gt;"Ready","",IFERROR(IF(COUNT(E144)=1,E144,IF(C144/2+D144/2=0,(C144+D144)/2,C144/2+D144/2)),""))</f>
        <v/>
      </c>
      <c r="J144" s="8">
        <f>IF(H144&lt;&gt;"Ready","",IFERROR(IF(I144=0,"",B144/I144),""))</f>
        <v/>
      </c>
      <c r="K144" s="8">
        <f>IF(H144&lt;&gt;"Ready","",IFERROR(IF(OR(I144=0,B144=0),"",F144/J144),""))</f>
        <v/>
      </c>
      <c r="L144" s="8">
        <f>IF(H144&lt;&gt;"Ready","",IFERROR(IF(G144="","",I144*(G144/100)),""))</f>
        <v/>
      </c>
      <c r="M144" s="8">
        <f>IF(H144&lt;&gt;"Ready","",IFERROR(IF(I144=0,"No",IF(B144=0,"Yes",IF(OR(K144&lt;=$B$2,K144-$B$2&lt;=MIN(8.881784197001252E-16*MAX(ABS(K144),ABS($B$2)),1E-9)),"No","Yes"))),""))</f>
        <v/>
      </c>
      <c r="N144" s="8">
        <f>IF(H144&lt;&gt;"Ready","",IFERROR(IF(I144=0,"No inventory",IF(B144=0,"No COGS",IF(M144="Yes","Slow mover","Within threshold"))),""))</f>
        <v/>
      </c>
      <c r="O144" s="8">
        <f>IF(H144&lt;&gt;"Ready","",IFERROR(IF(I144=0,"Turnover and DIO undefined: average inventory is zero. Check snapshot coverage and valuation.",IF(B144=0,"Turnover is zero; DIO has no finite value because COGS is zero. Stock with no COGS is flagged for review.","")),""))</f>
        <v/>
      </c>
    </row>
    <row r="145">
      <c r="A145" s="6" t="n"/>
      <c r="B145" s="7" t="n"/>
      <c r="C145" s="7" t="n"/>
      <c r="D145" s="7" t="n"/>
      <c r="E145" s="7" t="n"/>
      <c r="F145" s="7" t="n"/>
      <c r="G145" s="7" t="n"/>
      <c r="H145" s="8">
        <f>IF(COUNTA(A145:G145)=0,"",IF(TRIM(A145&amp;"")="","Item required",IFERROR(IF(OR(COUNT($B$2)&lt;&gt;1,$B$2&lt;0),"Enter nonnegative DIO threshold in B2",IF(NOT(AND(COUNT(B145,F145)=2,B145&gt;=0,F145&gt;0,COUNT(G145)=COUNTA(G145),N(G145)&gt;=0)),"Enter nonnegative values and positive period days",IF(NOT(OR(AND(COUNT(E145)=1,E145&gt;=0,COUNTA(C145:D145)=0),AND(E145="",COUNT(C145:D145)=2,MIN(C145:D145)&gt;=0))),"Enter average OR both opening and closing",IF(IF(IF(COUNT(E145)=1,E145,IF(C145/2+D145/2=0,(C145+D145)/2,C145/2+D145/2))=0,N(C145)+N(D145)+N(E145)=0,IF(B145=0,TRUE,B145/(IF(COUNT(E145)=1,E145,IF(C145/2+D145/2=0,(C145+D145)/2,C145/2+D145/2)))&gt;0)),"Ready","Calculated value below numeric range; rescale")))),"Check inputs / numeric range")))</f>
        <v/>
      </c>
      <c r="I145" s="8">
        <f>IF(H145&lt;&gt;"Ready","",IFERROR(IF(COUNT(E145)=1,E145,IF(C145/2+D145/2=0,(C145+D145)/2,C145/2+D145/2)),""))</f>
        <v/>
      </c>
      <c r="J145" s="8">
        <f>IF(H145&lt;&gt;"Ready","",IFERROR(IF(I145=0,"",B145/I145),""))</f>
        <v/>
      </c>
      <c r="K145" s="8">
        <f>IF(H145&lt;&gt;"Ready","",IFERROR(IF(OR(I145=0,B145=0),"",F145/J145),""))</f>
        <v/>
      </c>
      <c r="L145" s="8">
        <f>IF(H145&lt;&gt;"Ready","",IFERROR(IF(G145="","",I145*(G145/100)),""))</f>
        <v/>
      </c>
      <c r="M145" s="8">
        <f>IF(H145&lt;&gt;"Ready","",IFERROR(IF(I145=0,"No",IF(B145=0,"Yes",IF(OR(K145&lt;=$B$2,K145-$B$2&lt;=MIN(8.881784197001252E-16*MAX(ABS(K145),ABS($B$2)),1E-9)),"No","Yes"))),""))</f>
        <v/>
      </c>
      <c r="N145" s="8">
        <f>IF(H145&lt;&gt;"Ready","",IFERROR(IF(I145=0,"No inventory",IF(B145=0,"No COGS",IF(M145="Yes","Slow mover","Within threshold"))),""))</f>
        <v/>
      </c>
      <c r="O145" s="8">
        <f>IF(H145&lt;&gt;"Ready","",IFERROR(IF(I145=0,"Turnover and DIO undefined: average inventory is zero. Check snapshot coverage and valuation.",IF(B145=0,"Turnover is zero; DIO has no finite value because COGS is zero. Stock with no COGS is flagged for review.","")),""))</f>
        <v/>
      </c>
    </row>
    <row r="146">
      <c r="A146" s="6" t="n"/>
      <c r="B146" s="7" t="n"/>
      <c r="C146" s="7" t="n"/>
      <c r="D146" s="7" t="n"/>
      <c r="E146" s="7" t="n"/>
      <c r="F146" s="7" t="n"/>
      <c r="G146" s="7" t="n"/>
      <c r="H146" s="8">
        <f>IF(COUNTA(A146:G146)=0,"",IF(TRIM(A146&amp;"")="","Item required",IFERROR(IF(OR(COUNT($B$2)&lt;&gt;1,$B$2&lt;0),"Enter nonnegative DIO threshold in B2",IF(NOT(AND(COUNT(B146,F146)=2,B146&gt;=0,F146&gt;0,COUNT(G146)=COUNTA(G146),N(G146)&gt;=0)),"Enter nonnegative values and positive period days",IF(NOT(OR(AND(COUNT(E146)=1,E146&gt;=0,COUNTA(C146:D146)=0),AND(E146="",COUNT(C146:D146)=2,MIN(C146:D146)&gt;=0))),"Enter average OR both opening and closing",IF(IF(IF(COUNT(E146)=1,E146,IF(C146/2+D146/2=0,(C146+D146)/2,C146/2+D146/2))=0,N(C146)+N(D146)+N(E146)=0,IF(B146=0,TRUE,B146/(IF(COUNT(E146)=1,E146,IF(C146/2+D146/2=0,(C146+D146)/2,C146/2+D146/2)))&gt;0)),"Ready","Calculated value below numeric range; rescale")))),"Check inputs / numeric range")))</f>
        <v/>
      </c>
      <c r="I146" s="8">
        <f>IF(H146&lt;&gt;"Ready","",IFERROR(IF(COUNT(E146)=1,E146,IF(C146/2+D146/2=0,(C146+D146)/2,C146/2+D146/2)),""))</f>
        <v/>
      </c>
      <c r="J146" s="8">
        <f>IF(H146&lt;&gt;"Ready","",IFERROR(IF(I146=0,"",B146/I146),""))</f>
        <v/>
      </c>
      <c r="K146" s="8">
        <f>IF(H146&lt;&gt;"Ready","",IFERROR(IF(OR(I146=0,B146=0),"",F146/J146),""))</f>
        <v/>
      </c>
      <c r="L146" s="8">
        <f>IF(H146&lt;&gt;"Ready","",IFERROR(IF(G146="","",I146*(G146/100)),""))</f>
        <v/>
      </c>
      <c r="M146" s="8">
        <f>IF(H146&lt;&gt;"Ready","",IFERROR(IF(I146=0,"No",IF(B146=0,"Yes",IF(OR(K146&lt;=$B$2,K146-$B$2&lt;=MIN(8.881784197001252E-16*MAX(ABS(K146),ABS($B$2)),1E-9)),"No","Yes"))),""))</f>
        <v/>
      </c>
      <c r="N146" s="8">
        <f>IF(H146&lt;&gt;"Ready","",IFERROR(IF(I146=0,"No inventory",IF(B146=0,"No COGS",IF(M146="Yes","Slow mover","Within threshold"))),""))</f>
        <v/>
      </c>
      <c r="O146" s="8">
        <f>IF(H146&lt;&gt;"Ready","",IFERROR(IF(I146=0,"Turnover and DIO undefined: average inventory is zero. Check snapshot coverage and valuation.",IF(B146=0,"Turnover is zero; DIO has no finite value because COGS is zero. Stock with no COGS is flagged for review.","")),""))</f>
        <v/>
      </c>
    </row>
    <row r="147">
      <c r="A147" s="6" t="n"/>
      <c r="B147" s="7" t="n"/>
      <c r="C147" s="7" t="n"/>
      <c r="D147" s="7" t="n"/>
      <c r="E147" s="7" t="n"/>
      <c r="F147" s="7" t="n"/>
      <c r="G147" s="7" t="n"/>
      <c r="H147" s="8">
        <f>IF(COUNTA(A147:G147)=0,"",IF(TRIM(A147&amp;"")="","Item required",IFERROR(IF(OR(COUNT($B$2)&lt;&gt;1,$B$2&lt;0),"Enter nonnegative DIO threshold in B2",IF(NOT(AND(COUNT(B147,F147)=2,B147&gt;=0,F147&gt;0,COUNT(G147)=COUNTA(G147),N(G147)&gt;=0)),"Enter nonnegative values and positive period days",IF(NOT(OR(AND(COUNT(E147)=1,E147&gt;=0,COUNTA(C147:D147)=0),AND(E147="",COUNT(C147:D147)=2,MIN(C147:D147)&gt;=0))),"Enter average OR both opening and closing",IF(IF(IF(COUNT(E147)=1,E147,IF(C147/2+D147/2=0,(C147+D147)/2,C147/2+D147/2))=0,N(C147)+N(D147)+N(E147)=0,IF(B147=0,TRUE,B147/(IF(COUNT(E147)=1,E147,IF(C147/2+D147/2=0,(C147+D147)/2,C147/2+D147/2)))&gt;0)),"Ready","Calculated value below numeric range; rescale")))),"Check inputs / numeric range")))</f>
        <v/>
      </c>
      <c r="I147" s="8">
        <f>IF(H147&lt;&gt;"Ready","",IFERROR(IF(COUNT(E147)=1,E147,IF(C147/2+D147/2=0,(C147+D147)/2,C147/2+D147/2)),""))</f>
        <v/>
      </c>
      <c r="J147" s="8">
        <f>IF(H147&lt;&gt;"Ready","",IFERROR(IF(I147=0,"",B147/I147),""))</f>
        <v/>
      </c>
      <c r="K147" s="8">
        <f>IF(H147&lt;&gt;"Ready","",IFERROR(IF(OR(I147=0,B147=0),"",F147/J147),""))</f>
        <v/>
      </c>
      <c r="L147" s="8">
        <f>IF(H147&lt;&gt;"Ready","",IFERROR(IF(G147="","",I147*(G147/100)),""))</f>
        <v/>
      </c>
      <c r="M147" s="8">
        <f>IF(H147&lt;&gt;"Ready","",IFERROR(IF(I147=0,"No",IF(B147=0,"Yes",IF(OR(K147&lt;=$B$2,K147-$B$2&lt;=MIN(8.881784197001252E-16*MAX(ABS(K147),ABS($B$2)),1E-9)),"No","Yes"))),""))</f>
        <v/>
      </c>
      <c r="N147" s="8">
        <f>IF(H147&lt;&gt;"Ready","",IFERROR(IF(I147=0,"No inventory",IF(B147=0,"No COGS",IF(M147="Yes","Slow mover","Within threshold"))),""))</f>
        <v/>
      </c>
      <c r="O147" s="8">
        <f>IF(H147&lt;&gt;"Ready","",IFERROR(IF(I147=0,"Turnover and DIO undefined: average inventory is zero. Check snapshot coverage and valuation.",IF(B147=0,"Turnover is zero; DIO has no finite value because COGS is zero. Stock with no COGS is flagged for review.","")),""))</f>
        <v/>
      </c>
    </row>
    <row r="148">
      <c r="A148" s="6" t="n"/>
      <c r="B148" s="7" t="n"/>
      <c r="C148" s="7" t="n"/>
      <c r="D148" s="7" t="n"/>
      <c r="E148" s="7" t="n"/>
      <c r="F148" s="7" t="n"/>
      <c r="G148" s="7" t="n"/>
      <c r="H148" s="8">
        <f>IF(COUNTA(A148:G148)=0,"",IF(TRIM(A148&amp;"")="","Item required",IFERROR(IF(OR(COUNT($B$2)&lt;&gt;1,$B$2&lt;0),"Enter nonnegative DIO threshold in B2",IF(NOT(AND(COUNT(B148,F148)=2,B148&gt;=0,F148&gt;0,COUNT(G148)=COUNTA(G148),N(G148)&gt;=0)),"Enter nonnegative values and positive period days",IF(NOT(OR(AND(COUNT(E148)=1,E148&gt;=0,COUNTA(C148:D148)=0),AND(E148="",COUNT(C148:D148)=2,MIN(C148:D148)&gt;=0))),"Enter average OR both opening and closing",IF(IF(IF(COUNT(E148)=1,E148,IF(C148/2+D148/2=0,(C148+D148)/2,C148/2+D148/2))=0,N(C148)+N(D148)+N(E148)=0,IF(B148=0,TRUE,B148/(IF(COUNT(E148)=1,E148,IF(C148/2+D148/2=0,(C148+D148)/2,C148/2+D148/2)))&gt;0)),"Ready","Calculated value below numeric range; rescale")))),"Check inputs / numeric range")))</f>
        <v/>
      </c>
      <c r="I148" s="8">
        <f>IF(H148&lt;&gt;"Ready","",IFERROR(IF(COUNT(E148)=1,E148,IF(C148/2+D148/2=0,(C148+D148)/2,C148/2+D148/2)),""))</f>
        <v/>
      </c>
      <c r="J148" s="8">
        <f>IF(H148&lt;&gt;"Ready","",IFERROR(IF(I148=0,"",B148/I148),""))</f>
        <v/>
      </c>
      <c r="K148" s="8">
        <f>IF(H148&lt;&gt;"Ready","",IFERROR(IF(OR(I148=0,B148=0),"",F148/J148),""))</f>
        <v/>
      </c>
      <c r="L148" s="8">
        <f>IF(H148&lt;&gt;"Ready","",IFERROR(IF(G148="","",I148*(G148/100)),""))</f>
        <v/>
      </c>
      <c r="M148" s="8">
        <f>IF(H148&lt;&gt;"Ready","",IFERROR(IF(I148=0,"No",IF(B148=0,"Yes",IF(OR(K148&lt;=$B$2,K148-$B$2&lt;=MIN(8.881784197001252E-16*MAX(ABS(K148),ABS($B$2)),1E-9)),"No","Yes"))),""))</f>
        <v/>
      </c>
      <c r="N148" s="8">
        <f>IF(H148&lt;&gt;"Ready","",IFERROR(IF(I148=0,"No inventory",IF(B148=0,"No COGS",IF(M148="Yes","Slow mover","Within threshold"))),""))</f>
        <v/>
      </c>
      <c r="O148" s="8">
        <f>IF(H148&lt;&gt;"Ready","",IFERROR(IF(I148=0,"Turnover and DIO undefined: average inventory is zero. Check snapshot coverage and valuation.",IF(B148=0,"Turnover is zero; DIO has no finite value because COGS is zero. Stock with no COGS is flagged for review.","")),""))</f>
        <v/>
      </c>
    </row>
    <row r="149">
      <c r="A149" s="6" t="n"/>
      <c r="B149" s="7" t="n"/>
      <c r="C149" s="7" t="n"/>
      <c r="D149" s="7" t="n"/>
      <c r="E149" s="7" t="n"/>
      <c r="F149" s="7" t="n"/>
      <c r="G149" s="7" t="n"/>
      <c r="H149" s="8">
        <f>IF(COUNTA(A149:G149)=0,"",IF(TRIM(A149&amp;"")="","Item required",IFERROR(IF(OR(COUNT($B$2)&lt;&gt;1,$B$2&lt;0),"Enter nonnegative DIO threshold in B2",IF(NOT(AND(COUNT(B149,F149)=2,B149&gt;=0,F149&gt;0,COUNT(G149)=COUNTA(G149),N(G149)&gt;=0)),"Enter nonnegative values and positive period days",IF(NOT(OR(AND(COUNT(E149)=1,E149&gt;=0,COUNTA(C149:D149)=0),AND(E149="",COUNT(C149:D149)=2,MIN(C149:D149)&gt;=0))),"Enter average OR both opening and closing",IF(IF(IF(COUNT(E149)=1,E149,IF(C149/2+D149/2=0,(C149+D149)/2,C149/2+D149/2))=0,N(C149)+N(D149)+N(E149)=0,IF(B149=0,TRUE,B149/(IF(COUNT(E149)=1,E149,IF(C149/2+D149/2=0,(C149+D149)/2,C149/2+D149/2)))&gt;0)),"Ready","Calculated value below numeric range; rescale")))),"Check inputs / numeric range")))</f>
        <v/>
      </c>
      <c r="I149" s="8">
        <f>IF(H149&lt;&gt;"Ready","",IFERROR(IF(COUNT(E149)=1,E149,IF(C149/2+D149/2=0,(C149+D149)/2,C149/2+D149/2)),""))</f>
        <v/>
      </c>
      <c r="J149" s="8">
        <f>IF(H149&lt;&gt;"Ready","",IFERROR(IF(I149=0,"",B149/I149),""))</f>
        <v/>
      </c>
      <c r="K149" s="8">
        <f>IF(H149&lt;&gt;"Ready","",IFERROR(IF(OR(I149=0,B149=0),"",F149/J149),""))</f>
        <v/>
      </c>
      <c r="L149" s="8">
        <f>IF(H149&lt;&gt;"Ready","",IFERROR(IF(G149="","",I149*(G149/100)),""))</f>
        <v/>
      </c>
      <c r="M149" s="8">
        <f>IF(H149&lt;&gt;"Ready","",IFERROR(IF(I149=0,"No",IF(B149=0,"Yes",IF(OR(K149&lt;=$B$2,K149-$B$2&lt;=MIN(8.881784197001252E-16*MAX(ABS(K149),ABS($B$2)),1E-9)),"No","Yes"))),""))</f>
        <v/>
      </c>
      <c r="N149" s="8">
        <f>IF(H149&lt;&gt;"Ready","",IFERROR(IF(I149=0,"No inventory",IF(B149=0,"No COGS",IF(M149="Yes","Slow mover","Within threshold"))),""))</f>
        <v/>
      </c>
      <c r="O149" s="8">
        <f>IF(H149&lt;&gt;"Ready","",IFERROR(IF(I149=0,"Turnover and DIO undefined: average inventory is zero. Check snapshot coverage and valuation.",IF(B149=0,"Turnover is zero; DIO has no finite value because COGS is zero. Stock with no COGS is flagged for review.","")),""))</f>
        <v/>
      </c>
    </row>
    <row r="150">
      <c r="A150" s="6" t="n"/>
      <c r="B150" s="7" t="n"/>
      <c r="C150" s="7" t="n"/>
      <c r="D150" s="7" t="n"/>
      <c r="E150" s="7" t="n"/>
      <c r="F150" s="7" t="n"/>
      <c r="G150" s="7" t="n"/>
      <c r="H150" s="8">
        <f>IF(COUNTA(A150:G150)=0,"",IF(TRIM(A150&amp;"")="","Item required",IFERROR(IF(OR(COUNT($B$2)&lt;&gt;1,$B$2&lt;0),"Enter nonnegative DIO threshold in B2",IF(NOT(AND(COUNT(B150,F150)=2,B150&gt;=0,F150&gt;0,COUNT(G150)=COUNTA(G150),N(G150)&gt;=0)),"Enter nonnegative values and positive period days",IF(NOT(OR(AND(COUNT(E150)=1,E150&gt;=0,COUNTA(C150:D150)=0),AND(E150="",COUNT(C150:D150)=2,MIN(C150:D150)&gt;=0))),"Enter average OR both opening and closing",IF(IF(IF(COUNT(E150)=1,E150,IF(C150/2+D150/2=0,(C150+D150)/2,C150/2+D150/2))=0,N(C150)+N(D150)+N(E150)=0,IF(B150=0,TRUE,B150/(IF(COUNT(E150)=1,E150,IF(C150/2+D150/2=0,(C150+D150)/2,C150/2+D150/2)))&gt;0)),"Ready","Calculated value below numeric range; rescale")))),"Check inputs / numeric range")))</f>
        <v/>
      </c>
      <c r="I150" s="8">
        <f>IF(H150&lt;&gt;"Ready","",IFERROR(IF(COUNT(E150)=1,E150,IF(C150/2+D150/2=0,(C150+D150)/2,C150/2+D150/2)),""))</f>
        <v/>
      </c>
      <c r="J150" s="8">
        <f>IF(H150&lt;&gt;"Ready","",IFERROR(IF(I150=0,"",B150/I150),""))</f>
        <v/>
      </c>
      <c r="K150" s="8">
        <f>IF(H150&lt;&gt;"Ready","",IFERROR(IF(OR(I150=0,B150=0),"",F150/J150),""))</f>
        <v/>
      </c>
      <c r="L150" s="8">
        <f>IF(H150&lt;&gt;"Ready","",IFERROR(IF(G150="","",I150*(G150/100)),""))</f>
        <v/>
      </c>
      <c r="M150" s="8">
        <f>IF(H150&lt;&gt;"Ready","",IFERROR(IF(I150=0,"No",IF(B150=0,"Yes",IF(OR(K150&lt;=$B$2,K150-$B$2&lt;=MIN(8.881784197001252E-16*MAX(ABS(K150),ABS($B$2)),1E-9)),"No","Yes"))),""))</f>
        <v/>
      </c>
      <c r="N150" s="8">
        <f>IF(H150&lt;&gt;"Ready","",IFERROR(IF(I150=0,"No inventory",IF(B150=0,"No COGS",IF(M150="Yes","Slow mover","Within threshold"))),""))</f>
        <v/>
      </c>
      <c r="O150" s="8">
        <f>IF(H150&lt;&gt;"Ready","",IFERROR(IF(I150=0,"Turnover and DIO undefined: average inventory is zero. Check snapshot coverage and valuation.",IF(B150=0,"Turnover is zero; DIO has no finite value because COGS is zero. Stock with no COGS is flagged for review.","")),""))</f>
        <v/>
      </c>
    </row>
    <row r="151">
      <c r="A151" s="6" t="n"/>
      <c r="B151" s="7" t="n"/>
      <c r="C151" s="7" t="n"/>
      <c r="D151" s="7" t="n"/>
      <c r="E151" s="7" t="n"/>
      <c r="F151" s="7" t="n"/>
      <c r="G151" s="7" t="n"/>
      <c r="H151" s="8">
        <f>IF(COUNTA(A151:G151)=0,"",IF(TRIM(A151&amp;"")="","Item required",IFERROR(IF(OR(COUNT($B$2)&lt;&gt;1,$B$2&lt;0),"Enter nonnegative DIO threshold in B2",IF(NOT(AND(COUNT(B151,F151)=2,B151&gt;=0,F151&gt;0,COUNT(G151)=COUNTA(G151),N(G151)&gt;=0)),"Enter nonnegative values and positive period days",IF(NOT(OR(AND(COUNT(E151)=1,E151&gt;=0,COUNTA(C151:D151)=0),AND(E151="",COUNT(C151:D151)=2,MIN(C151:D151)&gt;=0))),"Enter average OR both opening and closing",IF(IF(IF(COUNT(E151)=1,E151,IF(C151/2+D151/2=0,(C151+D151)/2,C151/2+D151/2))=0,N(C151)+N(D151)+N(E151)=0,IF(B151=0,TRUE,B151/(IF(COUNT(E151)=1,E151,IF(C151/2+D151/2=0,(C151+D151)/2,C151/2+D151/2)))&gt;0)),"Ready","Calculated value below numeric range; rescale")))),"Check inputs / numeric range")))</f>
        <v/>
      </c>
      <c r="I151" s="8">
        <f>IF(H151&lt;&gt;"Ready","",IFERROR(IF(COUNT(E151)=1,E151,IF(C151/2+D151/2=0,(C151+D151)/2,C151/2+D151/2)),""))</f>
        <v/>
      </c>
      <c r="J151" s="8">
        <f>IF(H151&lt;&gt;"Ready","",IFERROR(IF(I151=0,"",B151/I151),""))</f>
        <v/>
      </c>
      <c r="K151" s="8">
        <f>IF(H151&lt;&gt;"Ready","",IFERROR(IF(OR(I151=0,B151=0),"",F151/J151),""))</f>
        <v/>
      </c>
      <c r="L151" s="8">
        <f>IF(H151&lt;&gt;"Ready","",IFERROR(IF(G151="","",I151*(G151/100)),""))</f>
        <v/>
      </c>
      <c r="M151" s="8">
        <f>IF(H151&lt;&gt;"Ready","",IFERROR(IF(I151=0,"No",IF(B151=0,"Yes",IF(OR(K151&lt;=$B$2,K151-$B$2&lt;=MIN(8.881784197001252E-16*MAX(ABS(K151),ABS($B$2)),1E-9)),"No","Yes"))),""))</f>
        <v/>
      </c>
      <c r="N151" s="8">
        <f>IF(H151&lt;&gt;"Ready","",IFERROR(IF(I151=0,"No inventory",IF(B151=0,"No COGS",IF(M151="Yes","Slow mover","Within threshold"))),""))</f>
        <v/>
      </c>
      <c r="O151" s="8">
        <f>IF(H151&lt;&gt;"Ready","",IFERROR(IF(I151=0,"Turnover and DIO undefined: average inventory is zero. Check snapshot coverage and valuation.",IF(B151=0,"Turnover is zero; DIO has no finite value because COGS is zero. Stock with no COGS is flagged for review.","")),""))</f>
        <v/>
      </c>
    </row>
    <row r="152">
      <c r="A152" s="6" t="n"/>
      <c r="B152" s="7" t="n"/>
      <c r="C152" s="7" t="n"/>
      <c r="D152" s="7" t="n"/>
      <c r="E152" s="7" t="n"/>
      <c r="F152" s="7" t="n"/>
      <c r="G152" s="7" t="n"/>
      <c r="H152" s="8">
        <f>IF(COUNTA(A152:G152)=0,"",IF(TRIM(A152&amp;"")="","Item required",IFERROR(IF(OR(COUNT($B$2)&lt;&gt;1,$B$2&lt;0),"Enter nonnegative DIO threshold in B2",IF(NOT(AND(COUNT(B152,F152)=2,B152&gt;=0,F152&gt;0,COUNT(G152)=COUNTA(G152),N(G152)&gt;=0)),"Enter nonnegative values and positive period days",IF(NOT(OR(AND(COUNT(E152)=1,E152&gt;=0,COUNTA(C152:D152)=0),AND(E152="",COUNT(C152:D152)=2,MIN(C152:D152)&gt;=0))),"Enter average OR both opening and closing",IF(IF(IF(COUNT(E152)=1,E152,IF(C152/2+D152/2=0,(C152+D152)/2,C152/2+D152/2))=0,N(C152)+N(D152)+N(E152)=0,IF(B152=0,TRUE,B152/(IF(COUNT(E152)=1,E152,IF(C152/2+D152/2=0,(C152+D152)/2,C152/2+D152/2)))&gt;0)),"Ready","Calculated value below numeric range; rescale")))),"Check inputs / numeric range")))</f>
        <v/>
      </c>
      <c r="I152" s="8">
        <f>IF(H152&lt;&gt;"Ready","",IFERROR(IF(COUNT(E152)=1,E152,IF(C152/2+D152/2=0,(C152+D152)/2,C152/2+D152/2)),""))</f>
        <v/>
      </c>
      <c r="J152" s="8">
        <f>IF(H152&lt;&gt;"Ready","",IFERROR(IF(I152=0,"",B152/I152),""))</f>
        <v/>
      </c>
      <c r="K152" s="8">
        <f>IF(H152&lt;&gt;"Ready","",IFERROR(IF(OR(I152=0,B152=0),"",F152/J152),""))</f>
        <v/>
      </c>
      <c r="L152" s="8">
        <f>IF(H152&lt;&gt;"Ready","",IFERROR(IF(G152="","",I152*(G152/100)),""))</f>
        <v/>
      </c>
      <c r="M152" s="8">
        <f>IF(H152&lt;&gt;"Ready","",IFERROR(IF(I152=0,"No",IF(B152=0,"Yes",IF(OR(K152&lt;=$B$2,K152-$B$2&lt;=MIN(8.881784197001252E-16*MAX(ABS(K152),ABS($B$2)),1E-9)),"No","Yes"))),""))</f>
        <v/>
      </c>
      <c r="N152" s="8">
        <f>IF(H152&lt;&gt;"Ready","",IFERROR(IF(I152=0,"No inventory",IF(B152=0,"No COGS",IF(M152="Yes","Slow mover","Within threshold"))),""))</f>
        <v/>
      </c>
      <c r="O152" s="8">
        <f>IF(H152&lt;&gt;"Ready","",IFERROR(IF(I152=0,"Turnover and DIO undefined: average inventory is zero. Check snapshot coverage and valuation.",IF(B152=0,"Turnover is zero; DIO has no finite value because COGS is zero. Stock with no COGS is flagged for review.","")),""))</f>
        <v/>
      </c>
    </row>
    <row r="153">
      <c r="A153" s="6" t="n"/>
      <c r="B153" s="7" t="n"/>
      <c r="C153" s="7" t="n"/>
      <c r="D153" s="7" t="n"/>
      <c r="E153" s="7" t="n"/>
      <c r="F153" s="7" t="n"/>
      <c r="G153" s="7" t="n"/>
      <c r="H153" s="8">
        <f>IF(COUNTA(A153:G153)=0,"",IF(TRIM(A153&amp;"")="","Item required",IFERROR(IF(OR(COUNT($B$2)&lt;&gt;1,$B$2&lt;0),"Enter nonnegative DIO threshold in B2",IF(NOT(AND(COUNT(B153,F153)=2,B153&gt;=0,F153&gt;0,COUNT(G153)=COUNTA(G153),N(G153)&gt;=0)),"Enter nonnegative values and positive period days",IF(NOT(OR(AND(COUNT(E153)=1,E153&gt;=0,COUNTA(C153:D153)=0),AND(E153="",COUNT(C153:D153)=2,MIN(C153:D153)&gt;=0))),"Enter average OR both opening and closing",IF(IF(IF(COUNT(E153)=1,E153,IF(C153/2+D153/2=0,(C153+D153)/2,C153/2+D153/2))=0,N(C153)+N(D153)+N(E153)=0,IF(B153=0,TRUE,B153/(IF(COUNT(E153)=1,E153,IF(C153/2+D153/2=0,(C153+D153)/2,C153/2+D153/2)))&gt;0)),"Ready","Calculated value below numeric range; rescale")))),"Check inputs / numeric range")))</f>
        <v/>
      </c>
      <c r="I153" s="8">
        <f>IF(H153&lt;&gt;"Ready","",IFERROR(IF(COUNT(E153)=1,E153,IF(C153/2+D153/2=0,(C153+D153)/2,C153/2+D153/2)),""))</f>
        <v/>
      </c>
      <c r="J153" s="8">
        <f>IF(H153&lt;&gt;"Ready","",IFERROR(IF(I153=0,"",B153/I153),""))</f>
        <v/>
      </c>
      <c r="K153" s="8">
        <f>IF(H153&lt;&gt;"Ready","",IFERROR(IF(OR(I153=0,B153=0),"",F153/J153),""))</f>
        <v/>
      </c>
      <c r="L153" s="8">
        <f>IF(H153&lt;&gt;"Ready","",IFERROR(IF(G153="","",I153*(G153/100)),""))</f>
        <v/>
      </c>
      <c r="M153" s="8">
        <f>IF(H153&lt;&gt;"Ready","",IFERROR(IF(I153=0,"No",IF(B153=0,"Yes",IF(OR(K153&lt;=$B$2,K153-$B$2&lt;=MIN(8.881784197001252E-16*MAX(ABS(K153),ABS($B$2)),1E-9)),"No","Yes"))),""))</f>
        <v/>
      </c>
      <c r="N153" s="8">
        <f>IF(H153&lt;&gt;"Ready","",IFERROR(IF(I153=0,"No inventory",IF(B153=0,"No COGS",IF(M153="Yes","Slow mover","Within threshold"))),""))</f>
        <v/>
      </c>
      <c r="O153" s="8">
        <f>IF(H153&lt;&gt;"Ready","",IFERROR(IF(I153=0,"Turnover and DIO undefined: average inventory is zero. Check snapshot coverage and valuation.",IF(B153=0,"Turnover is zero; DIO has no finite value because COGS is zero. Stock with no COGS is flagged for review.","")),""))</f>
        <v/>
      </c>
    </row>
    <row r="154">
      <c r="A154" s="6" t="n"/>
      <c r="B154" s="7" t="n"/>
      <c r="C154" s="7" t="n"/>
      <c r="D154" s="7" t="n"/>
      <c r="E154" s="7" t="n"/>
      <c r="F154" s="7" t="n"/>
      <c r="G154" s="7" t="n"/>
      <c r="H154" s="8">
        <f>IF(COUNTA(A154:G154)=0,"",IF(TRIM(A154&amp;"")="","Item required",IFERROR(IF(OR(COUNT($B$2)&lt;&gt;1,$B$2&lt;0),"Enter nonnegative DIO threshold in B2",IF(NOT(AND(COUNT(B154,F154)=2,B154&gt;=0,F154&gt;0,COUNT(G154)=COUNTA(G154),N(G154)&gt;=0)),"Enter nonnegative values and positive period days",IF(NOT(OR(AND(COUNT(E154)=1,E154&gt;=0,COUNTA(C154:D154)=0),AND(E154="",COUNT(C154:D154)=2,MIN(C154:D154)&gt;=0))),"Enter average OR both opening and closing",IF(IF(IF(COUNT(E154)=1,E154,IF(C154/2+D154/2=0,(C154+D154)/2,C154/2+D154/2))=0,N(C154)+N(D154)+N(E154)=0,IF(B154=0,TRUE,B154/(IF(COUNT(E154)=1,E154,IF(C154/2+D154/2=0,(C154+D154)/2,C154/2+D154/2)))&gt;0)),"Ready","Calculated value below numeric range; rescale")))),"Check inputs / numeric range")))</f>
        <v/>
      </c>
      <c r="I154" s="8">
        <f>IF(H154&lt;&gt;"Ready","",IFERROR(IF(COUNT(E154)=1,E154,IF(C154/2+D154/2=0,(C154+D154)/2,C154/2+D154/2)),""))</f>
        <v/>
      </c>
      <c r="J154" s="8">
        <f>IF(H154&lt;&gt;"Ready","",IFERROR(IF(I154=0,"",B154/I154),""))</f>
        <v/>
      </c>
      <c r="K154" s="8">
        <f>IF(H154&lt;&gt;"Ready","",IFERROR(IF(OR(I154=0,B154=0),"",F154/J154),""))</f>
        <v/>
      </c>
      <c r="L154" s="8">
        <f>IF(H154&lt;&gt;"Ready","",IFERROR(IF(G154="","",I154*(G154/100)),""))</f>
        <v/>
      </c>
      <c r="M154" s="8">
        <f>IF(H154&lt;&gt;"Ready","",IFERROR(IF(I154=0,"No",IF(B154=0,"Yes",IF(OR(K154&lt;=$B$2,K154-$B$2&lt;=MIN(8.881784197001252E-16*MAX(ABS(K154),ABS($B$2)),1E-9)),"No","Yes"))),""))</f>
        <v/>
      </c>
      <c r="N154" s="8">
        <f>IF(H154&lt;&gt;"Ready","",IFERROR(IF(I154=0,"No inventory",IF(B154=0,"No COGS",IF(M154="Yes","Slow mover","Within threshold"))),""))</f>
        <v/>
      </c>
      <c r="O154" s="8">
        <f>IF(H154&lt;&gt;"Ready","",IFERROR(IF(I154=0,"Turnover and DIO undefined: average inventory is zero. Check snapshot coverage and valuation.",IF(B154=0,"Turnover is zero; DIO has no finite value because COGS is zero. Stock with no COGS is flagged for review.","")),""))</f>
        <v/>
      </c>
    </row>
    <row r="155">
      <c r="A155" s="6" t="n"/>
      <c r="B155" s="7" t="n"/>
      <c r="C155" s="7" t="n"/>
      <c r="D155" s="7" t="n"/>
      <c r="E155" s="7" t="n"/>
      <c r="F155" s="7" t="n"/>
      <c r="G155" s="7" t="n"/>
      <c r="H155" s="8">
        <f>IF(COUNTA(A155:G155)=0,"",IF(TRIM(A155&amp;"")="","Item required",IFERROR(IF(OR(COUNT($B$2)&lt;&gt;1,$B$2&lt;0),"Enter nonnegative DIO threshold in B2",IF(NOT(AND(COUNT(B155,F155)=2,B155&gt;=0,F155&gt;0,COUNT(G155)=COUNTA(G155),N(G155)&gt;=0)),"Enter nonnegative values and positive period days",IF(NOT(OR(AND(COUNT(E155)=1,E155&gt;=0,COUNTA(C155:D155)=0),AND(E155="",COUNT(C155:D155)=2,MIN(C155:D155)&gt;=0))),"Enter average OR both opening and closing",IF(IF(IF(COUNT(E155)=1,E155,IF(C155/2+D155/2=0,(C155+D155)/2,C155/2+D155/2))=0,N(C155)+N(D155)+N(E155)=0,IF(B155=0,TRUE,B155/(IF(COUNT(E155)=1,E155,IF(C155/2+D155/2=0,(C155+D155)/2,C155/2+D155/2)))&gt;0)),"Ready","Calculated value below numeric range; rescale")))),"Check inputs / numeric range")))</f>
        <v/>
      </c>
      <c r="I155" s="8">
        <f>IF(H155&lt;&gt;"Ready","",IFERROR(IF(COUNT(E155)=1,E155,IF(C155/2+D155/2=0,(C155+D155)/2,C155/2+D155/2)),""))</f>
        <v/>
      </c>
      <c r="J155" s="8">
        <f>IF(H155&lt;&gt;"Ready","",IFERROR(IF(I155=0,"",B155/I155),""))</f>
        <v/>
      </c>
      <c r="K155" s="8">
        <f>IF(H155&lt;&gt;"Ready","",IFERROR(IF(OR(I155=0,B155=0),"",F155/J155),""))</f>
        <v/>
      </c>
      <c r="L155" s="8">
        <f>IF(H155&lt;&gt;"Ready","",IFERROR(IF(G155="","",I155*(G155/100)),""))</f>
        <v/>
      </c>
      <c r="M155" s="8">
        <f>IF(H155&lt;&gt;"Ready","",IFERROR(IF(I155=0,"No",IF(B155=0,"Yes",IF(OR(K155&lt;=$B$2,K155-$B$2&lt;=MIN(8.881784197001252E-16*MAX(ABS(K155),ABS($B$2)),1E-9)),"No","Yes"))),""))</f>
        <v/>
      </c>
      <c r="N155" s="8">
        <f>IF(H155&lt;&gt;"Ready","",IFERROR(IF(I155=0,"No inventory",IF(B155=0,"No COGS",IF(M155="Yes","Slow mover","Within threshold"))),""))</f>
        <v/>
      </c>
      <c r="O155" s="8">
        <f>IF(H155&lt;&gt;"Ready","",IFERROR(IF(I155=0,"Turnover and DIO undefined: average inventory is zero. Check snapshot coverage and valuation.",IF(B155=0,"Turnover is zero; DIO has no finite value because COGS is zero. Stock with no COGS is flagged for review.","")),""))</f>
        <v/>
      </c>
    </row>
    <row r="156">
      <c r="A156" s="6" t="n"/>
      <c r="B156" s="7" t="n"/>
      <c r="C156" s="7" t="n"/>
      <c r="D156" s="7" t="n"/>
      <c r="E156" s="7" t="n"/>
      <c r="F156" s="7" t="n"/>
      <c r="G156" s="7" t="n"/>
      <c r="H156" s="8">
        <f>IF(COUNTA(A156:G156)=0,"",IF(TRIM(A156&amp;"")="","Item required",IFERROR(IF(OR(COUNT($B$2)&lt;&gt;1,$B$2&lt;0),"Enter nonnegative DIO threshold in B2",IF(NOT(AND(COUNT(B156,F156)=2,B156&gt;=0,F156&gt;0,COUNT(G156)=COUNTA(G156),N(G156)&gt;=0)),"Enter nonnegative values and positive period days",IF(NOT(OR(AND(COUNT(E156)=1,E156&gt;=0,COUNTA(C156:D156)=0),AND(E156="",COUNT(C156:D156)=2,MIN(C156:D156)&gt;=0))),"Enter average OR both opening and closing",IF(IF(IF(COUNT(E156)=1,E156,IF(C156/2+D156/2=0,(C156+D156)/2,C156/2+D156/2))=0,N(C156)+N(D156)+N(E156)=0,IF(B156=0,TRUE,B156/(IF(COUNT(E156)=1,E156,IF(C156/2+D156/2=0,(C156+D156)/2,C156/2+D156/2)))&gt;0)),"Ready","Calculated value below numeric range; rescale")))),"Check inputs / numeric range")))</f>
        <v/>
      </c>
      <c r="I156" s="8">
        <f>IF(H156&lt;&gt;"Ready","",IFERROR(IF(COUNT(E156)=1,E156,IF(C156/2+D156/2=0,(C156+D156)/2,C156/2+D156/2)),""))</f>
        <v/>
      </c>
      <c r="J156" s="8">
        <f>IF(H156&lt;&gt;"Ready","",IFERROR(IF(I156=0,"",B156/I156),""))</f>
        <v/>
      </c>
      <c r="K156" s="8">
        <f>IF(H156&lt;&gt;"Ready","",IFERROR(IF(OR(I156=0,B156=0),"",F156/J156),""))</f>
        <v/>
      </c>
      <c r="L156" s="8">
        <f>IF(H156&lt;&gt;"Ready","",IFERROR(IF(G156="","",I156*(G156/100)),""))</f>
        <v/>
      </c>
      <c r="M156" s="8">
        <f>IF(H156&lt;&gt;"Ready","",IFERROR(IF(I156=0,"No",IF(B156=0,"Yes",IF(OR(K156&lt;=$B$2,K156-$B$2&lt;=MIN(8.881784197001252E-16*MAX(ABS(K156),ABS($B$2)),1E-9)),"No","Yes"))),""))</f>
        <v/>
      </c>
      <c r="N156" s="8">
        <f>IF(H156&lt;&gt;"Ready","",IFERROR(IF(I156=0,"No inventory",IF(B156=0,"No COGS",IF(M156="Yes","Slow mover","Within threshold"))),""))</f>
        <v/>
      </c>
      <c r="O156" s="8">
        <f>IF(H156&lt;&gt;"Ready","",IFERROR(IF(I156=0,"Turnover and DIO undefined: average inventory is zero. Check snapshot coverage and valuation.",IF(B156=0,"Turnover is zero; DIO has no finite value because COGS is zero. Stock with no COGS is flagged for review.","")),""))</f>
        <v/>
      </c>
    </row>
    <row r="157">
      <c r="A157" s="6" t="n"/>
      <c r="B157" s="7" t="n"/>
      <c r="C157" s="7" t="n"/>
      <c r="D157" s="7" t="n"/>
      <c r="E157" s="7" t="n"/>
      <c r="F157" s="7" t="n"/>
      <c r="G157" s="7" t="n"/>
      <c r="H157" s="8">
        <f>IF(COUNTA(A157:G157)=0,"",IF(TRIM(A157&amp;"")="","Item required",IFERROR(IF(OR(COUNT($B$2)&lt;&gt;1,$B$2&lt;0),"Enter nonnegative DIO threshold in B2",IF(NOT(AND(COUNT(B157,F157)=2,B157&gt;=0,F157&gt;0,COUNT(G157)=COUNTA(G157),N(G157)&gt;=0)),"Enter nonnegative values and positive period days",IF(NOT(OR(AND(COUNT(E157)=1,E157&gt;=0,COUNTA(C157:D157)=0),AND(E157="",COUNT(C157:D157)=2,MIN(C157:D157)&gt;=0))),"Enter average OR both opening and closing",IF(IF(IF(COUNT(E157)=1,E157,IF(C157/2+D157/2=0,(C157+D157)/2,C157/2+D157/2))=0,N(C157)+N(D157)+N(E157)=0,IF(B157=0,TRUE,B157/(IF(COUNT(E157)=1,E157,IF(C157/2+D157/2=0,(C157+D157)/2,C157/2+D157/2)))&gt;0)),"Ready","Calculated value below numeric range; rescale")))),"Check inputs / numeric range")))</f>
        <v/>
      </c>
      <c r="I157" s="8">
        <f>IF(H157&lt;&gt;"Ready","",IFERROR(IF(COUNT(E157)=1,E157,IF(C157/2+D157/2=0,(C157+D157)/2,C157/2+D157/2)),""))</f>
        <v/>
      </c>
      <c r="J157" s="8">
        <f>IF(H157&lt;&gt;"Ready","",IFERROR(IF(I157=0,"",B157/I157),""))</f>
        <v/>
      </c>
      <c r="K157" s="8">
        <f>IF(H157&lt;&gt;"Ready","",IFERROR(IF(OR(I157=0,B157=0),"",F157/J157),""))</f>
        <v/>
      </c>
      <c r="L157" s="8">
        <f>IF(H157&lt;&gt;"Ready","",IFERROR(IF(G157="","",I157*(G157/100)),""))</f>
        <v/>
      </c>
      <c r="M157" s="8">
        <f>IF(H157&lt;&gt;"Ready","",IFERROR(IF(I157=0,"No",IF(B157=0,"Yes",IF(OR(K157&lt;=$B$2,K157-$B$2&lt;=MIN(8.881784197001252E-16*MAX(ABS(K157),ABS($B$2)),1E-9)),"No","Yes"))),""))</f>
        <v/>
      </c>
      <c r="N157" s="8">
        <f>IF(H157&lt;&gt;"Ready","",IFERROR(IF(I157=0,"No inventory",IF(B157=0,"No COGS",IF(M157="Yes","Slow mover","Within threshold"))),""))</f>
        <v/>
      </c>
      <c r="O157" s="8">
        <f>IF(H157&lt;&gt;"Ready","",IFERROR(IF(I157=0,"Turnover and DIO undefined: average inventory is zero. Check snapshot coverage and valuation.",IF(B157=0,"Turnover is zero; DIO has no finite value because COGS is zero. Stock with no COGS is flagged for review.","")),""))</f>
        <v/>
      </c>
    </row>
    <row r="158">
      <c r="A158" s="6" t="n"/>
      <c r="B158" s="7" t="n"/>
      <c r="C158" s="7" t="n"/>
      <c r="D158" s="7" t="n"/>
      <c r="E158" s="7" t="n"/>
      <c r="F158" s="7" t="n"/>
      <c r="G158" s="7" t="n"/>
      <c r="H158" s="8">
        <f>IF(COUNTA(A158:G158)=0,"",IF(TRIM(A158&amp;"")="","Item required",IFERROR(IF(OR(COUNT($B$2)&lt;&gt;1,$B$2&lt;0),"Enter nonnegative DIO threshold in B2",IF(NOT(AND(COUNT(B158,F158)=2,B158&gt;=0,F158&gt;0,COUNT(G158)=COUNTA(G158),N(G158)&gt;=0)),"Enter nonnegative values and positive period days",IF(NOT(OR(AND(COUNT(E158)=1,E158&gt;=0,COUNTA(C158:D158)=0),AND(E158="",COUNT(C158:D158)=2,MIN(C158:D158)&gt;=0))),"Enter average OR both opening and closing",IF(IF(IF(COUNT(E158)=1,E158,IF(C158/2+D158/2=0,(C158+D158)/2,C158/2+D158/2))=0,N(C158)+N(D158)+N(E158)=0,IF(B158=0,TRUE,B158/(IF(COUNT(E158)=1,E158,IF(C158/2+D158/2=0,(C158+D158)/2,C158/2+D158/2)))&gt;0)),"Ready","Calculated value below numeric range; rescale")))),"Check inputs / numeric range")))</f>
        <v/>
      </c>
      <c r="I158" s="8">
        <f>IF(H158&lt;&gt;"Ready","",IFERROR(IF(COUNT(E158)=1,E158,IF(C158/2+D158/2=0,(C158+D158)/2,C158/2+D158/2)),""))</f>
        <v/>
      </c>
      <c r="J158" s="8">
        <f>IF(H158&lt;&gt;"Ready","",IFERROR(IF(I158=0,"",B158/I158),""))</f>
        <v/>
      </c>
      <c r="K158" s="8">
        <f>IF(H158&lt;&gt;"Ready","",IFERROR(IF(OR(I158=0,B158=0),"",F158/J158),""))</f>
        <v/>
      </c>
      <c r="L158" s="8">
        <f>IF(H158&lt;&gt;"Ready","",IFERROR(IF(G158="","",I158*(G158/100)),""))</f>
        <v/>
      </c>
      <c r="M158" s="8">
        <f>IF(H158&lt;&gt;"Ready","",IFERROR(IF(I158=0,"No",IF(B158=0,"Yes",IF(OR(K158&lt;=$B$2,K158-$B$2&lt;=MIN(8.881784197001252E-16*MAX(ABS(K158),ABS($B$2)),1E-9)),"No","Yes"))),""))</f>
        <v/>
      </c>
      <c r="N158" s="8">
        <f>IF(H158&lt;&gt;"Ready","",IFERROR(IF(I158=0,"No inventory",IF(B158=0,"No COGS",IF(M158="Yes","Slow mover","Within threshold"))),""))</f>
        <v/>
      </c>
      <c r="O158" s="8">
        <f>IF(H158&lt;&gt;"Ready","",IFERROR(IF(I158=0,"Turnover and DIO undefined: average inventory is zero. Check snapshot coverage and valuation.",IF(B158=0,"Turnover is zero; DIO has no finite value because COGS is zero. Stock with no COGS is flagged for review.","")),""))</f>
        <v/>
      </c>
    </row>
    <row r="159">
      <c r="A159" s="6" t="n"/>
      <c r="B159" s="7" t="n"/>
      <c r="C159" s="7" t="n"/>
      <c r="D159" s="7" t="n"/>
      <c r="E159" s="7" t="n"/>
      <c r="F159" s="7" t="n"/>
      <c r="G159" s="7" t="n"/>
      <c r="H159" s="8">
        <f>IF(COUNTA(A159:G159)=0,"",IF(TRIM(A159&amp;"")="","Item required",IFERROR(IF(OR(COUNT($B$2)&lt;&gt;1,$B$2&lt;0),"Enter nonnegative DIO threshold in B2",IF(NOT(AND(COUNT(B159,F159)=2,B159&gt;=0,F159&gt;0,COUNT(G159)=COUNTA(G159),N(G159)&gt;=0)),"Enter nonnegative values and positive period days",IF(NOT(OR(AND(COUNT(E159)=1,E159&gt;=0,COUNTA(C159:D159)=0),AND(E159="",COUNT(C159:D159)=2,MIN(C159:D159)&gt;=0))),"Enter average OR both opening and closing",IF(IF(IF(COUNT(E159)=1,E159,IF(C159/2+D159/2=0,(C159+D159)/2,C159/2+D159/2))=0,N(C159)+N(D159)+N(E159)=0,IF(B159=0,TRUE,B159/(IF(COUNT(E159)=1,E159,IF(C159/2+D159/2=0,(C159+D159)/2,C159/2+D159/2)))&gt;0)),"Ready","Calculated value below numeric range; rescale")))),"Check inputs / numeric range")))</f>
        <v/>
      </c>
      <c r="I159" s="8">
        <f>IF(H159&lt;&gt;"Ready","",IFERROR(IF(COUNT(E159)=1,E159,IF(C159/2+D159/2=0,(C159+D159)/2,C159/2+D159/2)),""))</f>
        <v/>
      </c>
      <c r="J159" s="8">
        <f>IF(H159&lt;&gt;"Ready","",IFERROR(IF(I159=0,"",B159/I159),""))</f>
        <v/>
      </c>
      <c r="K159" s="8">
        <f>IF(H159&lt;&gt;"Ready","",IFERROR(IF(OR(I159=0,B159=0),"",F159/J159),""))</f>
        <v/>
      </c>
      <c r="L159" s="8">
        <f>IF(H159&lt;&gt;"Ready","",IFERROR(IF(G159="","",I159*(G159/100)),""))</f>
        <v/>
      </c>
      <c r="M159" s="8">
        <f>IF(H159&lt;&gt;"Ready","",IFERROR(IF(I159=0,"No",IF(B159=0,"Yes",IF(OR(K159&lt;=$B$2,K159-$B$2&lt;=MIN(8.881784197001252E-16*MAX(ABS(K159),ABS($B$2)),1E-9)),"No","Yes"))),""))</f>
        <v/>
      </c>
      <c r="N159" s="8">
        <f>IF(H159&lt;&gt;"Ready","",IFERROR(IF(I159=0,"No inventory",IF(B159=0,"No COGS",IF(M159="Yes","Slow mover","Within threshold"))),""))</f>
        <v/>
      </c>
      <c r="O159" s="8">
        <f>IF(H159&lt;&gt;"Ready","",IFERROR(IF(I159=0,"Turnover and DIO undefined: average inventory is zero. Check snapshot coverage and valuation.",IF(B159=0,"Turnover is zero; DIO has no finite value because COGS is zero. Stock with no COGS is flagged for review.","")),""))</f>
        <v/>
      </c>
    </row>
    <row r="160">
      <c r="A160" s="6" t="n"/>
      <c r="B160" s="7" t="n"/>
      <c r="C160" s="7" t="n"/>
      <c r="D160" s="7" t="n"/>
      <c r="E160" s="7" t="n"/>
      <c r="F160" s="7" t="n"/>
      <c r="G160" s="7" t="n"/>
      <c r="H160" s="8">
        <f>IF(COUNTA(A160:G160)=0,"",IF(TRIM(A160&amp;"")="","Item required",IFERROR(IF(OR(COUNT($B$2)&lt;&gt;1,$B$2&lt;0),"Enter nonnegative DIO threshold in B2",IF(NOT(AND(COUNT(B160,F160)=2,B160&gt;=0,F160&gt;0,COUNT(G160)=COUNTA(G160),N(G160)&gt;=0)),"Enter nonnegative values and positive period days",IF(NOT(OR(AND(COUNT(E160)=1,E160&gt;=0,COUNTA(C160:D160)=0),AND(E160="",COUNT(C160:D160)=2,MIN(C160:D160)&gt;=0))),"Enter average OR both opening and closing",IF(IF(IF(COUNT(E160)=1,E160,IF(C160/2+D160/2=0,(C160+D160)/2,C160/2+D160/2))=0,N(C160)+N(D160)+N(E160)=0,IF(B160=0,TRUE,B160/(IF(COUNT(E160)=1,E160,IF(C160/2+D160/2=0,(C160+D160)/2,C160/2+D160/2)))&gt;0)),"Ready","Calculated value below numeric range; rescale")))),"Check inputs / numeric range")))</f>
        <v/>
      </c>
      <c r="I160" s="8">
        <f>IF(H160&lt;&gt;"Ready","",IFERROR(IF(COUNT(E160)=1,E160,IF(C160/2+D160/2=0,(C160+D160)/2,C160/2+D160/2)),""))</f>
        <v/>
      </c>
      <c r="J160" s="8">
        <f>IF(H160&lt;&gt;"Ready","",IFERROR(IF(I160=0,"",B160/I160),""))</f>
        <v/>
      </c>
      <c r="K160" s="8">
        <f>IF(H160&lt;&gt;"Ready","",IFERROR(IF(OR(I160=0,B160=0),"",F160/J160),""))</f>
        <v/>
      </c>
      <c r="L160" s="8">
        <f>IF(H160&lt;&gt;"Ready","",IFERROR(IF(G160="","",I160*(G160/100)),""))</f>
        <v/>
      </c>
      <c r="M160" s="8">
        <f>IF(H160&lt;&gt;"Ready","",IFERROR(IF(I160=0,"No",IF(B160=0,"Yes",IF(OR(K160&lt;=$B$2,K160-$B$2&lt;=MIN(8.881784197001252E-16*MAX(ABS(K160),ABS($B$2)),1E-9)),"No","Yes"))),""))</f>
        <v/>
      </c>
      <c r="N160" s="8">
        <f>IF(H160&lt;&gt;"Ready","",IFERROR(IF(I160=0,"No inventory",IF(B160=0,"No COGS",IF(M160="Yes","Slow mover","Within threshold"))),""))</f>
        <v/>
      </c>
      <c r="O160" s="8">
        <f>IF(H160&lt;&gt;"Ready","",IFERROR(IF(I160=0,"Turnover and DIO undefined: average inventory is zero. Check snapshot coverage and valuation.",IF(B160=0,"Turnover is zero; DIO has no finite value because COGS is zero. Stock with no COGS is flagged for review.","")),""))</f>
        <v/>
      </c>
    </row>
    <row r="161">
      <c r="A161" s="6" t="n"/>
      <c r="B161" s="7" t="n"/>
      <c r="C161" s="7" t="n"/>
      <c r="D161" s="7" t="n"/>
      <c r="E161" s="7" t="n"/>
      <c r="F161" s="7" t="n"/>
      <c r="G161" s="7" t="n"/>
      <c r="H161" s="8">
        <f>IF(COUNTA(A161:G161)=0,"",IF(TRIM(A161&amp;"")="","Item required",IFERROR(IF(OR(COUNT($B$2)&lt;&gt;1,$B$2&lt;0),"Enter nonnegative DIO threshold in B2",IF(NOT(AND(COUNT(B161,F161)=2,B161&gt;=0,F161&gt;0,COUNT(G161)=COUNTA(G161),N(G161)&gt;=0)),"Enter nonnegative values and positive period days",IF(NOT(OR(AND(COUNT(E161)=1,E161&gt;=0,COUNTA(C161:D161)=0),AND(E161="",COUNT(C161:D161)=2,MIN(C161:D161)&gt;=0))),"Enter average OR both opening and closing",IF(IF(IF(COUNT(E161)=1,E161,IF(C161/2+D161/2=0,(C161+D161)/2,C161/2+D161/2))=0,N(C161)+N(D161)+N(E161)=0,IF(B161=0,TRUE,B161/(IF(COUNT(E161)=1,E161,IF(C161/2+D161/2=0,(C161+D161)/2,C161/2+D161/2)))&gt;0)),"Ready","Calculated value below numeric range; rescale")))),"Check inputs / numeric range")))</f>
        <v/>
      </c>
      <c r="I161" s="8">
        <f>IF(H161&lt;&gt;"Ready","",IFERROR(IF(COUNT(E161)=1,E161,IF(C161/2+D161/2=0,(C161+D161)/2,C161/2+D161/2)),""))</f>
        <v/>
      </c>
      <c r="J161" s="8">
        <f>IF(H161&lt;&gt;"Ready","",IFERROR(IF(I161=0,"",B161/I161),""))</f>
        <v/>
      </c>
      <c r="K161" s="8">
        <f>IF(H161&lt;&gt;"Ready","",IFERROR(IF(OR(I161=0,B161=0),"",F161/J161),""))</f>
        <v/>
      </c>
      <c r="L161" s="8">
        <f>IF(H161&lt;&gt;"Ready","",IFERROR(IF(G161="","",I161*(G161/100)),""))</f>
        <v/>
      </c>
      <c r="M161" s="8">
        <f>IF(H161&lt;&gt;"Ready","",IFERROR(IF(I161=0,"No",IF(B161=0,"Yes",IF(OR(K161&lt;=$B$2,K161-$B$2&lt;=MIN(8.881784197001252E-16*MAX(ABS(K161),ABS($B$2)),1E-9)),"No","Yes"))),""))</f>
        <v/>
      </c>
      <c r="N161" s="8">
        <f>IF(H161&lt;&gt;"Ready","",IFERROR(IF(I161=0,"No inventory",IF(B161=0,"No COGS",IF(M161="Yes","Slow mover","Within threshold"))),""))</f>
        <v/>
      </c>
      <c r="O161" s="8">
        <f>IF(H161&lt;&gt;"Ready","",IFERROR(IF(I161=0,"Turnover and DIO undefined: average inventory is zero. Check snapshot coverage and valuation.",IF(B161=0,"Turnover is zero; DIO has no finite value because COGS is zero. Stock with no COGS is flagged for review.","")),""))</f>
        <v/>
      </c>
    </row>
    <row r="162">
      <c r="A162" s="6" t="n"/>
      <c r="B162" s="7" t="n"/>
      <c r="C162" s="7" t="n"/>
      <c r="D162" s="7" t="n"/>
      <c r="E162" s="7" t="n"/>
      <c r="F162" s="7" t="n"/>
      <c r="G162" s="7" t="n"/>
      <c r="H162" s="8">
        <f>IF(COUNTA(A162:G162)=0,"",IF(TRIM(A162&amp;"")="","Item required",IFERROR(IF(OR(COUNT($B$2)&lt;&gt;1,$B$2&lt;0),"Enter nonnegative DIO threshold in B2",IF(NOT(AND(COUNT(B162,F162)=2,B162&gt;=0,F162&gt;0,COUNT(G162)=COUNTA(G162),N(G162)&gt;=0)),"Enter nonnegative values and positive period days",IF(NOT(OR(AND(COUNT(E162)=1,E162&gt;=0,COUNTA(C162:D162)=0),AND(E162="",COUNT(C162:D162)=2,MIN(C162:D162)&gt;=0))),"Enter average OR both opening and closing",IF(IF(IF(COUNT(E162)=1,E162,IF(C162/2+D162/2=0,(C162+D162)/2,C162/2+D162/2))=0,N(C162)+N(D162)+N(E162)=0,IF(B162=0,TRUE,B162/(IF(COUNT(E162)=1,E162,IF(C162/2+D162/2=0,(C162+D162)/2,C162/2+D162/2)))&gt;0)),"Ready","Calculated value below numeric range; rescale")))),"Check inputs / numeric range")))</f>
        <v/>
      </c>
      <c r="I162" s="8">
        <f>IF(H162&lt;&gt;"Ready","",IFERROR(IF(COUNT(E162)=1,E162,IF(C162/2+D162/2=0,(C162+D162)/2,C162/2+D162/2)),""))</f>
        <v/>
      </c>
      <c r="J162" s="8">
        <f>IF(H162&lt;&gt;"Ready","",IFERROR(IF(I162=0,"",B162/I162),""))</f>
        <v/>
      </c>
      <c r="K162" s="8">
        <f>IF(H162&lt;&gt;"Ready","",IFERROR(IF(OR(I162=0,B162=0),"",F162/J162),""))</f>
        <v/>
      </c>
      <c r="L162" s="8">
        <f>IF(H162&lt;&gt;"Ready","",IFERROR(IF(G162="","",I162*(G162/100)),""))</f>
        <v/>
      </c>
      <c r="M162" s="8">
        <f>IF(H162&lt;&gt;"Ready","",IFERROR(IF(I162=0,"No",IF(B162=0,"Yes",IF(OR(K162&lt;=$B$2,K162-$B$2&lt;=MIN(8.881784197001252E-16*MAX(ABS(K162),ABS($B$2)),1E-9)),"No","Yes"))),""))</f>
        <v/>
      </c>
      <c r="N162" s="8">
        <f>IF(H162&lt;&gt;"Ready","",IFERROR(IF(I162=0,"No inventory",IF(B162=0,"No COGS",IF(M162="Yes","Slow mover","Within threshold"))),""))</f>
        <v/>
      </c>
      <c r="O162" s="8">
        <f>IF(H162&lt;&gt;"Ready","",IFERROR(IF(I162=0,"Turnover and DIO undefined: average inventory is zero. Check snapshot coverage and valuation.",IF(B162=0,"Turnover is zero; DIO has no finite value because COGS is zero. Stock with no COGS is flagged for review.","")),""))</f>
        <v/>
      </c>
    </row>
    <row r="163">
      <c r="A163" s="6" t="n"/>
      <c r="B163" s="7" t="n"/>
      <c r="C163" s="7" t="n"/>
      <c r="D163" s="7" t="n"/>
      <c r="E163" s="7" t="n"/>
      <c r="F163" s="7" t="n"/>
      <c r="G163" s="7" t="n"/>
      <c r="H163" s="8">
        <f>IF(COUNTA(A163:G163)=0,"",IF(TRIM(A163&amp;"")="","Item required",IFERROR(IF(OR(COUNT($B$2)&lt;&gt;1,$B$2&lt;0),"Enter nonnegative DIO threshold in B2",IF(NOT(AND(COUNT(B163,F163)=2,B163&gt;=0,F163&gt;0,COUNT(G163)=COUNTA(G163),N(G163)&gt;=0)),"Enter nonnegative values and positive period days",IF(NOT(OR(AND(COUNT(E163)=1,E163&gt;=0,COUNTA(C163:D163)=0),AND(E163="",COUNT(C163:D163)=2,MIN(C163:D163)&gt;=0))),"Enter average OR both opening and closing",IF(IF(IF(COUNT(E163)=1,E163,IF(C163/2+D163/2=0,(C163+D163)/2,C163/2+D163/2))=0,N(C163)+N(D163)+N(E163)=0,IF(B163=0,TRUE,B163/(IF(COUNT(E163)=1,E163,IF(C163/2+D163/2=0,(C163+D163)/2,C163/2+D163/2)))&gt;0)),"Ready","Calculated value below numeric range; rescale")))),"Check inputs / numeric range")))</f>
        <v/>
      </c>
      <c r="I163" s="8">
        <f>IF(H163&lt;&gt;"Ready","",IFERROR(IF(COUNT(E163)=1,E163,IF(C163/2+D163/2=0,(C163+D163)/2,C163/2+D163/2)),""))</f>
        <v/>
      </c>
      <c r="J163" s="8">
        <f>IF(H163&lt;&gt;"Ready","",IFERROR(IF(I163=0,"",B163/I163),""))</f>
        <v/>
      </c>
      <c r="K163" s="8">
        <f>IF(H163&lt;&gt;"Ready","",IFERROR(IF(OR(I163=0,B163=0),"",F163/J163),""))</f>
        <v/>
      </c>
      <c r="L163" s="8">
        <f>IF(H163&lt;&gt;"Ready","",IFERROR(IF(G163="","",I163*(G163/100)),""))</f>
        <v/>
      </c>
      <c r="M163" s="8">
        <f>IF(H163&lt;&gt;"Ready","",IFERROR(IF(I163=0,"No",IF(B163=0,"Yes",IF(OR(K163&lt;=$B$2,K163-$B$2&lt;=MIN(8.881784197001252E-16*MAX(ABS(K163),ABS($B$2)),1E-9)),"No","Yes"))),""))</f>
        <v/>
      </c>
      <c r="N163" s="8">
        <f>IF(H163&lt;&gt;"Ready","",IFERROR(IF(I163=0,"No inventory",IF(B163=0,"No COGS",IF(M163="Yes","Slow mover","Within threshold"))),""))</f>
        <v/>
      </c>
      <c r="O163" s="8">
        <f>IF(H163&lt;&gt;"Ready","",IFERROR(IF(I163=0,"Turnover and DIO undefined: average inventory is zero. Check snapshot coverage and valuation.",IF(B163=0,"Turnover is zero; DIO has no finite value because COGS is zero. Stock with no COGS is flagged for review.","")),""))</f>
        <v/>
      </c>
    </row>
    <row r="164">
      <c r="A164" s="6" t="n"/>
      <c r="B164" s="7" t="n"/>
      <c r="C164" s="7" t="n"/>
      <c r="D164" s="7" t="n"/>
      <c r="E164" s="7" t="n"/>
      <c r="F164" s="7" t="n"/>
      <c r="G164" s="7" t="n"/>
      <c r="H164" s="8">
        <f>IF(COUNTA(A164:G164)=0,"",IF(TRIM(A164&amp;"")="","Item required",IFERROR(IF(OR(COUNT($B$2)&lt;&gt;1,$B$2&lt;0),"Enter nonnegative DIO threshold in B2",IF(NOT(AND(COUNT(B164,F164)=2,B164&gt;=0,F164&gt;0,COUNT(G164)=COUNTA(G164),N(G164)&gt;=0)),"Enter nonnegative values and positive period days",IF(NOT(OR(AND(COUNT(E164)=1,E164&gt;=0,COUNTA(C164:D164)=0),AND(E164="",COUNT(C164:D164)=2,MIN(C164:D164)&gt;=0))),"Enter average OR both opening and closing",IF(IF(IF(COUNT(E164)=1,E164,IF(C164/2+D164/2=0,(C164+D164)/2,C164/2+D164/2))=0,N(C164)+N(D164)+N(E164)=0,IF(B164=0,TRUE,B164/(IF(COUNT(E164)=1,E164,IF(C164/2+D164/2=0,(C164+D164)/2,C164/2+D164/2)))&gt;0)),"Ready","Calculated value below numeric range; rescale")))),"Check inputs / numeric range")))</f>
        <v/>
      </c>
      <c r="I164" s="8">
        <f>IF(H164&lt;&gt;"Ready","",IFERROR(IF(COUNT(E164)=1,E164,IF(C164/2+D164/2=0,(C164+D164)/2,C164/2+D164/2)),""))</f>
        <v/>
      </c>
      <c r="J164" s="8">
        <f>IF(H164&lt;&gt;"Ready","",IFERROR(IF(I164=0,"",B164/I164),""))</f>
        <v/>
      </c>
      <c r="K164" s="8">
        <f>IF(H164&lt;&gt;"Ready","",IFERROR(IF(OR(I164=0,B164=0),"",F164/J164),""))</f>
        <v/>
      </c>
      <c r="L164" s="8">
        <f>IF(H164&lt;&gt;"Ready","",IFERROR(IF(G164="","",I164*(G164/100)),""))</f>
        <v/>
      </c>
      <c r="M164" s="8">
        <f>IF(H164&lt;&gt;"Ready","",IFERROR(IF(I164=0,"No",IF(B164=0,"Yes",IF(OR(K164&lt;=$B$2,K164-$B$2&lt;=MIN(8.881784197001252E-16*MAX(ABS(K164),ABS($B$2)),1E-9)),"No","Yes"))),""))</f>
        <v/>
      </c>
      <c r="N164" s="8">
        <f>IF(H164&lt;&gt;"Ready","",IFERROR(IF(I164=0,"No inventory",IF(B164=0,"No COGS",IF(M164="Yes","Slow mover","Within threshold"))),""))</f>
        <v/>
      </c>
      <c r="O164" s="8">
        <f>IF(H164&lt;&gt;"Ready","",IFERROR(IF(I164=0,"Turnover and DIO undefined: average inventory is zero. Check snapshot coverage and valuation.",IF(B164=0,"Turnover is zero; DIO has no finite value because COGS is zero. Stock with no COGS is flagged for review.","")),""))</f>
        <v/>
      </c>
    </row>
    <row r="165">
      <c r="A165" s="6" t="n"/>
      <c r="B165" s="7" t="n"/>
      <c r="C165" s="7" t="n"/>
      <c r="D165" s="7" t="n"/>
      <c r="E165" s="7" t="n"/>
      <c r="F165" s="7" t="n"/>
      <c r="G165" s="7" t="n"/>
      <c r="H165" s="8">
        <f>IF(COUNTA(A165:G165)=0,"",IF(TRIM(A165&amp;"")="","Item required",IFERROR(IF(OR(COUNT($B$2)&lt;&gt;1,$B$2&lt;0),"Enter nonnegative DIO threshold in B2",IF(NOT(AND(COUNT(B165,F165)=2,B165&gt;=0,F165&gt;0,COUNT(G165)=COUNTA(G165),N(G165)&gt;=0)),"Enter nonnegative values and positive period days",IF(NOT(OR(AND(COUNT(E165)=1,E165&gt;=0,COUNTA(C165:D165)=0),AND(E165="",COUNT(C165:D165)=2,MIN(C165:D165)&gt;=0))),"Enter average OR both opening and closing",IF(IF(IF(COUNT(E165)=1,E165,IF(C165/2+D165/2=0,(C165+D165)/2,C165/2+D165/2))=0,N(C165)+N(D165)+N(E165)=0,IF(B165=0,TRUE,B165/(IF(COUNT(E165)=1,E165,IF(C165/2+D165/2=0,(C165+D165)/2,C165/2+D165/2)))&gt;0)),"Ready","Calculated value below numeric range; rescale")))),"Check inputs / numeric range")))</f>
        <v/>
      </c>
      <c r="I165" s="8">
        <f>IF(H165&lt;&gt;"Ready","",IFERROR(IF(COUNT(E165)=1,E165,IF(C165/2+D165/2=0,(C165+D165)/2,C165/2+D165/2)),""))</f>
        <v/>
      </c>
      <c r="J165" s="8">
        <f>IF(H165&lt;&gt;"Ready","",IFERROR(IF(I165=0,"",B165/I165),""))</f>
        <v/>
      </c>
      <c r="K165" s="8">
        <f>IF(H165&lt;&gt;"Ready","",IFERROR(IF(OR(I165=0,B165=0),"",F165/J165),""))</f>
        <v/>
      </c>
      <c r="L165" s="8">
        <f>IF(H165&lt;&gt;"Ready","",IFERROR(IF(G165="","",I165*(G165/100)),""))</f>
        <v/>
      </c>
      <c r="M165" s="8">
        <f>IF(H165&lt;&gt;"Ready","",IFERROR(IF(I165=0,"No",IF(B165=0,"Yes",IF(OR(K165&lt;=$B$2,K165-$B$2&lt;=MIN(8.881784197001252E-16*MAX(ABS(K165),ABS($B$2)),1E-9)),"No","Yes"))),""))</f>
        <v/>
      </c>
      <c r="N165" s="8">
        <f>IF(H165&lt;&gt;"Ready","",IFERROR(IF(I165=0,"No inventory",IF(B165=0,"No COGS",IF(M165="Yes","Slow mover","Within threshold"))),""))</f>
        <v/>
      </c>
      <c r="O165" s="8">
        <f>IF(H165&lt;&gt;"Ready","",IFERROR(IF(I165=0,"Turnover and DIO undefined: average inventory is zero. Check snapshot coverage and valuation.",IF(B165=0,"Turnover is zero; DIO has no finite value because COGS is zero. Stock with no COGS is flagged for review.","")),""))</f>
        <v/>
      </c>
    </row>
    <row r="166">
      <c r="A166" s="6" t="n"/>
      <c r="B166" s="7" t="n"/>
      <c r="C166" s="7" t="n"/>
      <c r="D166" s="7" t="n"/>
      <c r="E166" s="7" t="n"/>
      <c r="F166" s="7" t="n"/>
      <c r="G166" s="7" t="n"/>
      <c r="H166" s="8">
        <f>IF(COUNTA(A166:G166)=0,"",IF(TRIM(A166&amp;"")="","Item required",IFERROR(IF(OR(COUNT($B$2)&lt;&gt;1,$B$2&lt;0),"Enter nonnegative DIO threshold in B2",IF(NOT(AND(COUNT(B166,F166)=2,B166&gt;=0,F166&gt;0,COUNT(G166)=COUNTA(G166),N(G166)&gt;=0)),"Enter nonnegative values and positive period days",IF(NOT(OR(AND(COUNT(E166)=1,E166&gt;=0,COUNTA(C166:D166)=0),AND(E166="",COUNT(C166:D166)=2,MIN(C166:D166)&gt;=0))),"Enter average OR both opening and closing",IF(IF(IF(COUNT(E166)=1,E166,IF(C166/2+D166/2=0,(C166+D166)/2,C166/2+D166/2))=0,N(C166)+N(D166)+N(E166)=0,IF(B166=0,TRUE,B166/(IF(COUNT(E166)=1,E166,IF(C166/2+D166/2=0,(C166+D166)/2,C166/2+D166/2)))&gt;0)),"Ready","Calculated value below numeric range; rescale")))),"Check inputs / numeric range")))</f>
        <v/>
      </c>
      <c r="I166" s="8">
        <f>IF(H166&lt;&gt;"Ready","",IFERROR(IF(COUNT(E166)=1,E166,IF(C166/2+D166/2=0,(C166+D166)/2,C166/2+D166/2)),""))</f>
        <v/>
      </c>
      <c r="J166" s="8">
        <f>IF(H166&lt;&gt;"Ready","",IFERROR(IF(I166=0,"",B166/I166),""))</f>
        <v/>
      </c>
      <c r="K166" s="8">
        <f>IF(H166&lt;&gt;"Ready","",IFERROR(IF(OR(I166=0,B166=0),"",F166/J166),""))</f>
        <v/>
      </c>
      <c r="L166" s="8">
        <f>IF(H166&lt;&gt;"Ready","",IFERROR(IF(G166="","",I166*(G166/100)),""))</f>
        <v/>
      </c>
      <c r="M166" s="8">
        <f>IF(H166&lt;&gt;"Ready","",IFERROR(IF(I166=0,"No",IF(B166=0,"Yes",IF(OR(K166&lt;=$B$2,K166-$B$2&lt;=MIN(8.881784197001252E-16*MAX(ABS(K166),ABS($B$2)),1E-9)),"No","Yes"))),""))</f>
        <v/>
      </c>
      <c r="N166" s="8">
        <f>IF(H166&lt;&gt;"Ready","",IFERROR(IF(I166=0,"No inventory",IF(B166=0,"No COGS",IF(M166="Yes","Slow mover","Within threshold"))),""))</f>
        <v/>
      </c>
      <c r="O166" s="8">
        <f>IF(H166&lt;&gt;"Ready","",IFERROR(IF(I166=0,"Turnover and DIO undefined: average inventory is zero. Check snapshot coverage and valuation.",IF(B166=0,"Turnover is zero; DIO has no finite value because COGS is zero. Stock with no COGS is flagged for review.","")),""))</f>
        <v/>
      </c>
    </row>
    <row r="167">
      <c r="A167" s="6" t="n"/>
      <c r="B167" s="7" t="n"/>
      <c r="C167" s="7" t="n"/>
      <c r="D167" s="7" t="n"/>
      <c r="E167" s="7" t="n"/>
      <c r="F167" s="7" t="n"/>
      <c r="G167" s="7" t="n"/>
      <c r="H167" s="8">
        <f>IF(COUNTA(A167:G167)=0,"",IF(TRIM(A167&amp;"")="","Item required",IFERROR(IF(OR(COUNT($B$2)&lt;&gt;1,$B$2&lt;0),"Enter nonnegative DIO threshold in B2",IF(NOT(AND(COUNT(B167,F167)=2,B167&gt;=0,F167&gt;0,COUNT(G167)=COUNTA(G167),N(G167)&gt;=0)),"Enter nonnegative values and positive period days",IF(NOT(OR(AND(COUNT(E167)=1,E167&gt;=0,COUNTA(C167:D167)=0),AND(E167="",COUNT(C167:D167)=2,MIN(C167:D167)&gt;=0))),"Enter average OR both opening and closing",IF(IF(IF(COUNT(E167)=1,E167,IF(C167/2+D167/2=0,(C167+D167)/2,C167/2+D167/2))=0,N(C167)+N(D167)+N(E167)=0,IF(B167=0,TRUE,B167/(IF(COUNT(E167)=1,E167,IF(C167/2+D167/2=0,(C167+D167)/2,C167/2+D167/2)))&gt;0)),"Ready","Calculated value below numeric range; rescale")))),"Check inputs / numeric range")))</f>
        <v/>
      </c>
      <c r="I167" s="8">
        <f>IF(H167&lt;&gt;"Ready","",IFERROR(IF(COUNT(E167)=1,E167,IF(C167/2+D167/2=0,(C167+D167)/2,C167/2+D167/2)),""))</f>
        <v/>
      </c>
      <c r="J167" s="8">
        <f>IF(H167&lt;&gt;"Ready","",IFERROR(IF(I167=0,"",B167/I167),""))</f>
        <v/>
      </c>
      <c r="K167" s="8">
        <f>IF(H167&lt;&gt;"Ready","",IFERROR(IF(OR(I167=0,B167=0),"",F167/J167),""))</f>
        <v/>
      </c>
      <c r="L167" s="8">
        <f>IF(H167&lt;&gt;"Ready","",IFERROR(IF(G167="","",I167*(G167/100)),""))</f>
        <v/>
      </c>
      <c r="M167" s="8">
        <f>IF(H167&lt;&gt;"Ready","",IFERROR(IF(I167=0,"No",IF(B167=0,"Yes",IF(OR(K167&lt;=$B$2,K167-$B$2&lt;=MIN(8.881784197001252E-16*MAX(ABS(K167),ABS($B$2)),1E-9)),"No","Yes"))),""))</f>
        <v/>
      </c>
      <c r="N167" s="8">
        <f>IF(H167&lt;&gt;"Ready","",IFERROR(IF(I167=0,"No inventory",IF(B167=0,"No COGS",IF(M167="Yes","Slow mover","Within threshold"))),""))</f>
        <v/>
      </c>
      <c r="O167" s="8">
        <f>IF(H167&lt;&gt;"Ready","",IFERROR(IF(I167=0,"Turnover and DIO undefined: average inventory is zero. Check snapshot coverage and valuation.",IF(B167=0,"Turnover is zero; DIO has no finite value because COGS is zero. Stock with no COGS is flagged for review.","")),""))</f>
        <v/>
      </c>
    </row>
    <row r="168">
      <c r="A168" s="6" t="n"/>
      <c r="B168" s="7" t="n"/>
      <c r="C168" s="7" t="n"/>
      <c r="D168" s="7" t="n"/>
      <c r="E168" s="7" t="n"/>
      <c r="F168" s="7" t="n"/>
      <c r="G168" s="7" t="n"/>
      <c r="H168" s="8">
        <f>IF(COUNTA(A168:G168)=0,"",IF(TRIM(A168&amp;"")="","Item required",IFERROR(IF(OR(COUNT($B$2)&lt;&gt;1,$B$2&lt;0),"Enter nonnegative DIO threshold in B2",IF(NOT(AND(COUNT(B168,F168)=2,B168&gt;=0,F168&gt;0,COUNT(G168)=COUNTA(G168),N(G168)&gt;=0)),"Enter nonnegative values and positive period days",IF(NOT(OR(AND(COUNT(E168)=1,E168&gt;=0,COUNTA(C168:D168)=0),AND(E168="",COUNT(C168:D168)=2,MIN(C168:D168)&gt;=0))),"Enter average OR both opening and closing",IF(IF(IF(COUNT(E168)=1,E168,IF(C168/2+D168/2=0,(C168+D168)/2,C168/2+D168/2))=0,N(C168)+N(D168)+N(E168)=0,IF(B168=0,TRUE,B168/(IF(COUNT(E168)=1,E168,IF(C168/2+D168/2=0,(C168+D168)/2,C168/2+D168/2)))&gt;0)),"Ready","Calculated value below numeric range; rescale")))),"Check inputs / numeric range")))</f>
        <v/>
      </c>
      <c r="I168" s="8">
        <f>IF(H168&lt;&gt;"Ready","",IFERROR(IF(COUNT(E168)=1,E168,IF(C168/2+D168/2=0,(C168+D168)/2,C168/2+D168/2)),""))</f>
        <v/>
      </c>
      <c r="J168" s="8">
        <f>IF(H168&lt;&gt;"Ready","",IFERROR(IF(I168=0,"",B168/I168),""))</f>
        <v/>
      </c>
      <c r="K168" s="8">
        <f>IF(H168&lt;&gt;"Ready","",IFERROR(IF(OR(I168=0,B168=0),"",F168/J168),""))</f>
        <v/>
      </c>
      <c r="L168" s="8">
        <f>IF(H168&lt;&gt;"Ready","",IFERROR(IF(G168="","",I168*(G168/100)),""))</f>
        <v/>
      </c>
      <c r="M168" s="8">
        <f>IF(H168&lt;&gt;"Ready","",IFERROR(IF(I168=0,"No",IF(B168=0,"Yes",IF(OR(K168&lt;=$B$2,K168-$B$2&lt;=MIN(8.881784197001252E-16*MAX(ABS(K168),ABS($B$2)),1E-9)),"No","Yes"))),""))</f>
        <v/>
      </c>
      <c r="N168" s="8">
        <f>IF(H168&lt;&gt;"Ready","",IFERROR(IF(I168=0,"No inventory",IF(B168=0,"No COGS",IF(M168="Yes","Slow mover","Within threshold"))),""))</f>
        <v/>
      </c>
      <c r="O168" s="8">
        <f>IF(H168&lt;&gt;"Ready","",IFERROR(IF(I168=0,"Turnover and DIO undefined: average inventory is zero. Check snapshot coverage and valuation.",IF(B168=0,"Turnover is zero; DIO has no finite value because COGS is zero. Stock with no COGS is flagged for review.","")),""))</f>
        <v/>
      </c>
    </row>
    <row r="169">
      <c r="A169" s="6" t="n"/>
      <c r="B169" s="7" t="n"/>
      <c r="C169" s="7" t="n"/>
      <c r="D169" s="7" t="n"/>
      <c r="E169" s="7" t="n"/>
      <c r="F169" s="7" t="n"/>
      <c r="G169" s="7" t="n"/>
      <c r="H169" s="8">
        <f>IF(COUNTA(A169:G169)=0,"",IF(TRIM(A169&amp;"")="","Item required",IFERROR(IF(OR(COUNT($B$2)&lt;&gt;1,$B$2&lt;0),"Enter nonnegative DIO threshold in B2",IF(NOT(AND(COUNT(B169,F169)=2,B169&gt;=0,F169&gt;0,COUNT(G169)=COUNTA(G169),N(G169)&gt;=0)),"Enter nonnegative values and positive period days",IF(NOT(OR(AND(COUNT(E169)=1,E169&gt;=0,COUNTA(C169:D169)=0),AND(E169="",COUNT(C169:D169)=2,MIN(C169:D169)&gt;=0))),"Enter average OR both opening and closing",IF(IF(IF(COUNT(E169)=1,E169,IF(C169/2+D169/2=0,(C169+D169)/2,C169/2+D169/2))=0,N(C169)+N(D169)+N(E169)=0,IF(B169=0,TRUE,B169/(IF(COUNT(E169)=1,E169,IF(C169/2+D169/2=0,(C169+D169)/2,C169/2+D169/2)))&gt;0)),"Ready","Calculated value below numeric range; rescale")))),"Check inputs / numeric range")))</f>
        <v/>
      </c>
      <c r="I169" s="8">
        <f>IF(H169&lt;&gt;"Ready","",IFERROR(IF(COUNT(E169)=1,E169,IF(C169/2+D169/2=0,(C169+D169)/2,C169/2+D169/2)),""))</f>
        <v/>
      </c>
      <c r="J169" s="8">
        <f>IF(H169&lt;&gt;"Ready","",IFERROR(IF(I169=0,"",B169/I169),""))</f>
        <v/>
      </c>
      <c r="K169" s="8">
        <f>IF(H169&lt;&gt;"Ready","",IFERROR(IF(OR(I169=0,B169=0),"",F169/J169),""))</f>
        <v/>
      </c>
      <c r="L169" s="8">
        <f>IF(H169&lt;&gt;"Ready","",IFERROR(IF(G169="","",I169*(G169/100)),""))</f>
        <v/>
      </c>
      <c r="M169" s="8">
        <f>IF(H169&lt;&gt;"Ready","",IFERROR(IF(I169=0,"No",IF(B169=0,"Yes",IF(OR(K169&lt;=$B$2,K169-$B$2&lt;=MIN(8.881784197001252E-16*MAX(ABS(K169),ABS($B$2)),1E-9)),"No","Yes"))),""))</f>
        <v/>
      </c>
      <c r="N169" s="8">
        <f>IF(H169&lt;&gt;"Ready","",IFERROR(IF(I169=0,"No inventory",IF(B169=0,"No COGS",IF(M169="Yes","Slow mover","Within threshold"))),""))</f>
        <v/>
      </c>
      <c r="O169" s="8">
        <f>IF(H169&lt;&gt;"Ready","",IFERROR(IF(I169=0,"Turnover and DIO undefined: average inventory is zero. Check snapshot coverage and valuation.",IF(B169=0,"Turnover is zero; DIO has no finite value because COGS is zero. Stock with no COGS is flagged for review.","")),""))</f>
        <v/>
      </c>
    </row>
    <row r="170">
      <c r="A170" s="6" t="n"/>
      <c r="B170" s="7" t="n"/>
      <c r="C170" s="7" t="n"/>
      <c r="D170" s="7" t="n"/>
      <c r="E170" s="7" t="n"/>
      <c r="F170" s="7" t="n"/>
      <c r="G170" s="7" t="n"/>
      <c r="H170" s="8">
        <f>IF(COUNTA(A170:G170)=0,"",IF(TRIM(A170&amp;"")="","Item required",IFERROR(IF(OR(COUNT($B$2)&lt;&gt;1,$B$2&lt;0),"Enter nonnegative DIO threshold in B2",IF(NOT(AND(COUNT(B170,F170)=2,B170&gt;=0,F170&gt;0,COUNT(G170)=COUNTA(G170),N(G170)&gt;=0)),"Enter nonnegative values and positive period days",IF(NOT(OR(AND(COUNT(E170)=1,E170&gt;=0,COUNTA(C170:D170)=0),AND(E170="",COUNT(C170:D170)=2,MIN(C170:D170)&gt;=0))),"Enter average OR both opening and closing",IF(IF(IF(COUNT(E170)=1,E170,IF(C170/2+D170/2=0,(C170+D170)/2,C170/2+D170/2))=0,N(C170)+N(D170)+N(E170)=0,IF(B170=0,TRUE,B170/(IF(COUNT(E170)=1,E170,IF(C170/2+D170/2=0,(C170+D170)/2,C170/2+D170/2)))&gt;0)),"Ready","Calculated value below numeric range; rescale")))),"Check inputs / numeric range")))</f>
        <v/>
      </c>
      <c r="I170" s="8">
        <f>IF(H170&lt;&gt;"Ready","",IFERROR(IF(COUNT(E170)=1,E170,IF(C170/2+D170/2=0,(C170+D170)/2,C170/2+D170/2)),""))</f>
        <v/>
      </c>
      <c r="J170" s="8">
        <f>IF(H170&lt;&gt;"Ready","",IFERROR(IF(I170=0,"",B170/I170),""))</f>
        <v/>
      </c>
      <c r="K170" s="8">
        <f>IF(H170&lt;&gt;"Ready","",IFERROR(IF(OR(I170=0,B170=0),"",F170/J170),""))</f>
        <v/>
      </c>
      <c r="L170" s="8">
        <f>IF(H170&lt;&gt;"Ready","",IFERROR(IF(G170="","",I170*(G170/100)),""))</f>
        <v/>
      </c>
      <c r="M170" s="8">
        <f>IF(H170&lt;&gt;"Ready","",IFERROR(IF(I170=0,"No",IF(B170=0,"Yes",IF(OR(K170&lt;=$B$2,K170-$B$2&lt;=MIN(8.881784197001252E-16*MAX(ABS(K170),ABS($B$2)),1E-9)),"No","Yes"))),""))</f>
        <v/>
      </c>
      <c r="N170" s="8">
        <f>IF(H170&lt;&gt;"Ready","",IFERROR(IF(I170=0,"No inventory",IF(B170=0,"No COGS",IF(M170="Yes","Slow mover","Within threshold"))),""))</f>
        <v/>
      </c>
      <c r="O170" s="8">
        <f>IF(H170&lt;&gt;"Ready","",IFERROR(IF(I170=0,"Turnover and DIO undefined: average inventory is zero. Check snapshot coverage and valuation.",IF(B170=0,"Turnover is zero; DIO has no finite value because COGS is zero. Stock with no COGS is flagged for review.","")),""))</f>
        <v/>
      </c>
    </row>
    <row r="171">
      <c r="A171" s="6" t="n"/>
      <c r="B171" s="7" t="n"/>
      <c r="C171" s="7" t="n"/>
      <c r="D171" s="7" t="n"/>
      <c r="E171" s="7" t="n"/>
      <c r="F171" s="7" t="n"/>
      <c r="G171" s="7" t="n"/>
      <c r="H171" s="8">
        <f>IF(COUNTA(A171:G171)=0,"",IF(TRIM(A171&amp;"")="","Item required",IFERROR(IF(OR(COUNT($B$2)&lt;&gt;1,$B$2&lt;0),"Enter nonnegative DIO threshold in B2",IF(NOT(AND(COUNT(B171,F171)=2,B171&gt;=0,F171&gt;0,COUNT(G171)=COUNTA(G171),N(G171)&gt;=0)),"Enter nonnegative values and positive period days",IF(NOT(OR(AND(COUNT(E171)=1,E171&gt;=0,COUNTA(C171:D171)=0),AND(E171="",COUNT(C171:D171)=2,MIN(C171:D171)&gt;=0))),"Enter average OR both opening and closing",IF(IF(IF(COUNT(E171)=1,E171,IF(C171/2+D171/2=0,(C171+D171)/2,C171/2+D171/2))=0,N(C171)+N(D171)+N(E171)=0,IF(B171=0,TRUE,B171/(IF(COUNT(E171)=1,E171,IF(C171/2+D171/2=0,(C171+D171)/2,C171/2+D171/2)))&gt;0)),"Ready","Calculated value below numeric range; rescale")))),"Check inputs / numeric range")))</f>
        <v/>
      </c>
      <c r="I171" s="8">
        <f>IF(H171&lt;&gt;"Ready","",IFERROR(IF(COUNT(E171)=1,E171,IF(C171/2+D171/2=0,(C171+D171)/2,C171/2+D171/2)),""))</f>
        <v/>
      </c>
      <c r="J171" s="8">
        <f>IF(H171&lt;&gt;"Ready","",IFERROR(IF(I171=0,"",B171/I171),""))</f>
        <v/>
      </c>
      <c r="K171" s="8">
        <f>IF(H171&lt;&gt;"Ready","",IFERROR(IF(OR(I171=0,B171=0),"",F171/J171),""))</f>
        <v/>
      </c>
      <c r="L171" s="8">
        <f>IF(H171&lt;&gt;"Ready","",IFERROR(IF(G171="","",I171*(G171/100)),""))</f>
        <v/>
      </c>
      <c r="M171" s="8">
        <f>IF(H171&lt;&gt;"Ready","",IFERROR(IF(I171=0,"No",IF(B171=0,"Yes",IF(OR(K171&lt;=$B$2,K171-$B$2&lt;=MIN(8.881784197001252E-16*MAX(ABS(K171),ABS($B$2)),1E-9)),"No","Yes"))),""))</f>
        <v/>
      </c>
      <c r="N171" s="8">
        <f>IF(H171&lt;&gt;"Ready","",IFERROR(IF(I171=0,"No inventory",IF(B171=0,"No COGS",IF(M171="Yes","Slow mover","Within threshold"))),""))</f>
        <v/>
      </c>
      <c r="O171" s="8">
        <f>IF(H171&lt;&gt;"Ready","",IFERROR(IF(I171=0,"Turnover and DIO undefined: average inventory is zero. Check snapshot coverage and valuation.",IF(B171=0,"Turnover is zero; DIO has no finite value because COGS is zero. Stock with no COGS is flagged for review.","")),""))</f>
        <v/>
      </c>
    </row>
    <row r="172">
      <c r="A172" s="6" t="n"/>
      <c r="B172" s="7" t="n"/>
      <c r="C172" s="7" t="n"/>
      <c r="D172" s="7" t="n"/>
      <c r="E172" s="7" t="n"/>
      <c r="F172" s="7" t="n"/>
      <c r="G172" s="7" t="n"/>
      <c r="H172" s="8">
        <f>IF(COUNTA(A172:G172)=0,"",IF(TRIM(A172&amp;"")="","Item required",IFERROR(IF(OR(COUNT($B$2)&lt;&gt;1,$B$2&lt;0),"Enter nonnegative DIO threshold in B2",IF(NOT(AND(COUNT(B172,F172)=2,B172&gt;=0,F172&gt;0,COUNT(G172)=COUNTA(G172),N(G172)&gt;=0)),"Enter nonnegative values and positive period days",IF(NOT(OR(AND(COUNT(E172)=1,E172&gt;=0,COUNTA(C172:D172)=0),AND(E172="",COUNT(C172:D172)=2,MIN(C172:D172)&gt;=0))),"Enter average OR both opening and closing",IF(IF(IF(COUNT(E172)=1,E172,IF(C172/2+D172/2=0,(C172+D172)/2,C172/2+D172/2))=0,N(C172)+N(D172)+N(E172)=0,IF(B172=0,TRUE,B172/(IF(COUNT(E172)=1,E172,IF(C172/2+D172/2=0,(C172+D172)/2,C172/2+D172/2)))&gt;0)),"Ready","Calculated value below numeric range; rescale")))),"Check inputs / numeric range")))</f>
        <v/>
      </c>
      <c r="I172" s="8">
        <f>IF(H172&lt;&gt;"Ready","",IFERROR(IF(COUNT(E172)=1,E172,IF(C172/2+D172/2=0,(C172+D172)/2,C172/2+D172/2)),""))</f>
        <v/>
      </c>
      <c r="J172" s="8">
        <f>IF(H172&lt;&gt;"Ready","",IFERROR(IF(I172=0,"",B172/I172),""))</f>
        <v/>
      </c>
      <c r="K172" s="8">
        <f>IF(H172&lt;&gt;"Ready","",IFERROR(IF(OR(I172=0,B172=0),"",F172/J172),""))</f>
        <v/>
      </c>
      <c r="L172" s="8">
        <f>IF(H172&lt;&gt;"Ready","",IFERROR(IF(G172="","",I172*(G172/100)),""))</f>
        <v/>
      </c>
      <c r="M172" s="8">
        <f>IF(H172&lt;&gt;"Ready","",IFERROR(IF(I172=0,"No",IF(B172=0,"Yes",IF(OR(K172&lt;=$B$2,K172-$B$2&lt;=MIN(8.881784197001252E-16*MAX(ABS(K172),ABS($B$2)),1E-9)),"No","Yes"))),""))</f>
        <v/>
      </c>
      <c r="N172" s="8">
        <f>IF(H172&lt;&gt;"Ready","",IFERROR(IF(I172=0,"No inventory",IF(B172=0,"No COGS",IF(M172="Yes","Slow mover","Within threshold"))),""))</f>
        <v/>
      </c>
      <c r="O172" s="8">
        <f>IF(H172&lt;&gt;"Ready","",IFERROR(IF(I172=0,"Turnover and DIO undefined: average inventory is zero. Check snapshot coverage and valuation.",IF(B172=0,"Turnover is zero; DIO has no finite value because COGS is zero. Stock with no COGS is flagged for review.","")),""))</f>
        <v/>
      </c>
    </row>
    <row r="173">
      <c r="A173" s="6" t="n"/>
      <c r="B173" s="7" t="n"/>
      <c r="C173" s="7" t="n"/>
      <c r="D173" s="7" t="n"/>
      <c r="E173" s="7" t="n"/>
      <c r="F173" s="7" t="n"/>
      <c r="G173" s="7" t="n"/>
      <c r="H173" s="8">
        <f>IF(COUNTA(A173:G173)=0,"",IF(TRIM(A173&amp;"")="","Item required",IFERROR(IF(OR(COUNT($B$2)&lt;&gt;1,$B$2&lt;0),"Enter nonnegative DIO threshold in B2",IF(NOT(AND(COUNT(B173,F173)=2,B173&gt;=0,F173&gt;0,COUNT(G173)=COUNTA(G173),N(G173)&gt;=0)),"Enter nonnegative values and positive period days",IF(NOT(OR(AND(COUNT(E173)=1,E173&gt;=0,COUNTA(C173:D173)=0),AND(E173="",COUNT(C173:D173)=2,MIN(C173:D173)&gt;=0))),"Enter average OR both opening and closing",IF(IF(IF(COUNT(E173)=1,E173,IF(C173/2+D173/2=0,(C173+D173)/2,C173/2+D173/2))=0,N(C173)+N(D173)+N(E173)=0,IF(B173=0,TRUE,B173/(IF(COUNT(E173)=1,E173,IF(C173/2+D173/2=0,(C173+D173)/2,C173/2+D173/2)))&gt;0)),"Ready","Calculated value below numeric range; rescale")))),"Check inputs / numeric range")))</f>
        <v/>
      </c>
      <c r="I173" s="8">
        <f>IF(H173&lt;&gt;"Ready","",IFERROR(IF(COUNT(E173)=1,E173,IF(C173/2+D173/2=0,(C173+D173)/2,C173/2+D173/2)),""))</f>
        <v/>
      </c>
      <c r="J173" s="8">
        <f>IF(H173&lt;&gt;"Ready","",IFERROR(IF(I173=0,"",B173/I173),""))</f>
        <v/>
      </c>
      <c r="K173" s="8">
        <f>IF(H173&lt;&gt;"Ready","",IFERROR(IF(OR(I173=0,B173=0),"",F173/J173),""))</f>
        <v/>
      </c>
      <c r="L173" s="8">
        <f>IF(H173&lt;&gt;"Ready","",IFERROR(IF(G173="","",I173*(G173/100)),""))</f>
        <v/>
      </c>
      <c r="M173" s="8">
        <f>IF(H173&lt;&gt;"Ready","",IFERROR(IF(I173=0,"No",IF(B173=0,"Yes",IF(OR(K173&lt;=$B$2,K173-$B$2&lt;=MIN(8.881784197001252E-16*MAX(ABS(K173),ABS($B$2)),1E-9)),"No","Yes"))),""))</f>
        <v/>
      </c>
      <c r="N173" s="8">
        <f>IF(H173&lt;&gt;"Ready","",IFERROR(IF(I173=0,"No inventory",IF(B173=0,"No COGS",IF(M173="Yes","Slow mover","Within threshold"))),""))</f>
        <v/>
      </c>
      <c r="O173" s="8">
        <f>IF(H173&lt;&gt;"Ready","",IFERROR(IF(I173=0,"Turnover and DIO undefined: average inventory is zero. Check snapshot coverage and valuation.",IF(B173=0,"Turnover is zero; DIO has no finite value because COGS is zero. Stock with no COGS is flagged for review.","")),""))</f>
        <v/>
      </c>
    </row>
    <row r="174">
      <c r="A174" s="6" t="n"/>
      <c r="B174" s="7" t="n"/>
      <c r="C174" s="7" t="n"/>
      <c r="D174" s="7" t="n"/>
      <c r="E174" s="7" t="n"/>
      <c r="F174" s="7" t="n"/>
      <c r="G174" s="7" t="n"/>
      <c r="H174" s="8">
        <f>IF(COUNTA(A174:G174)=0,"",IF(TRIM(A174&amp;"")="","Item required",IFERROR(IF(OR(COUNT($B$2)&lt;&gt;1,$B$2&lt;0),"Enter nonnegative DIO threshold in B2",IF(NOT(AND(COUNT(B174,F174)=2,B174&gt;=0,F174&gt;0,COUNT(G174)=COUNTA(G174),N(G174)&gt;=0)),"Enter nonnegative values and positive period days",IF(NOT(OR(AND(COUNT(E174)=1,E174&gt;=0,COUNTA(C174:D174)=0),AND(E174="",COUNT(C174:D174)=2,MIN(C174:D174)&gt;=0))),"Enter average OR both opening and closing",IF(IF(IF(COUNT(E174)=1,E174,IF(C174/2+D174/2=0,(C174+D174)/2,C174/2+D174/2))=0,N(C174)+N(D174)+N(E174)=0,IF(B174=0,TRUE,B174/(IF(COUNT(E174)=1,E174,IF(C174/2+D174/2=0,(C174+D174)/2,C174/2+D174/2)))&gt;0)),"Ready","Calculated value below numeric range; rescale")))),"Check inputs / numeric range")))</f>
        <v/>
      </c>
      <c r="I174" s="8">
        <f>IF(H174&lt;&gt;"Ready","",IFERROR(IF(COUNT(E174)=1,E174,IF(C174/2+D174/2=0,(C174+D174)/2,C174/2+D174/2)),""))</f>
        <v/>
      </c>
      <c r="J174" s="8">
        <f>IF(H174&lt;&gt;"Ready","",IFERROR(IF(I174=0,"",B174/I174),""))</f>
        <v/>
      </c>
      <c r="K174" s="8">
        <f>IF(H174&lt;&gt;"Ready","",IFERROR(IF(OR(I174=0,B174=0),"",F174/J174),""))</f>
        <v/>
      </c>
      <c r="L174" s="8">
        <f>IF(H174&lt;&gt;"Ready","",IFERROR(IF(G174="","",I174*(G174/100)),""))</f>
        <v/>
      </c>
      <c r="M174" s="8">
        <f>IF(H174&lt;&gt;"Ready","",IFERROR(IF(I174=0,"No",IF(B174=0,"Yes",IF(OR(K174&lt;=$B$2,K174-$B$2&lt;=MIN(8.881784197001252E-16*MAX(ABS(K174),ABS($B$2)),1E-9)),"No","Yes"))),""))</f>
        <v/>
      </c>
      <c r="N174" s="8">
        <f>IF(H174&lt;&gt;"Ready","",IFERROR(IF(I174=0,"No inventory",IF(B174=0,"No COGS",IF(M174="Yes","Slow mover","Within threshold"))),""))</f>
        <v/>
      </c>
      <c r="O174" s="8">
        <f>IF(H174&lt;&gt;"Ready","",IFERROR(IF(I174=0,"Turnover and DIO undefined: average inventory is zero. Check snapshot coverage and valuation.",IF(B174=0,"Turnover is zero; DIO has no finite value because COGS is zero. Stock with no COGS is flagged for review.","")),""))</f>
        <v/>
      </c>
    </row>
    <row r="175">
      <c r="A175" s="6" t="n"/>
      <c r="B175" s="7" t="n"/>
      <c r="C175" s="7" t="n"/>
      <c r="D175" s="7" t="n"/>
      <c r="E175" s="7" t="n"/>
      <c r="F175" s="7" t="n"/>
      <c r="G175" s="7" t="n"/>
      <c r="H175" s="8">
        <f>IF(COUNTA(A175:G175)=0,"",IF(TRIM(A175&amp;"")="","Item required",IFERROR(IF(OR(COUNT($B$2)&lt;&gt;1,$B$2&lt;0),"Enter nonnegative DIO threshold in B2",IF(NOT(AND(COUNT(B175,F175)=2,B175&gt;=0,F175&gt;0,COUNT(G175)=COUNTA(G175),N(G175)&gt;=0)),"Enter nonnegative values and positive period days",IF(NOT(OR(AND(COUNT(E175)=1,E175&gt;=0,COUNTA(C175:D175)=0),AND(E175="",COUNT(C175:D175)=2,MIN(C175:D175)&gt;=0))),"Enter average OR both opening and closing",IF(IF(IF(COUNT(E175)=1,E175,IF(C175/2+D175/2=0,(C175+D175)/2,C175/2+D175/2))=0,N(C175)+N(D175)+N(E175)=0,IF(B175=0,TRUE,B175/(IF(COUNT(E175)=1,E175,IF(C175/2+D175/2=0,(C175+D175)/2,C175/2+D175/2)))&gt;0)),"Ready","Calculated value below numeric range; rescale")))),"Check inputs / numeric range")))</f>
        <v/>
      </c>
      <c r="I175" s="8">
        <f>IF(H175&lt;&gt;"Ready","",IFERROR(IF(COUNT(E175)=1,E175,IF(C175/2+D175/2=0,(C175+D175)/2,C175/2+D175/2)),""))</f>
        <v/>
      </c>
      <c r="J175" s="8">
        <f>IF(H175&lt;&gt;"Ready","",IFERROR(IF(I175=0,"",B175/I175),""))</f>
        <v/>
      </c>
      <c r="K175" s="8">
        <f>IF(H175&lt;&gt;"Ready","",IFERROR(IF(OR(I175=0,B175=0),"",F175/J175),""))</f>
        <v/>
      </c>
      <c r="L175" s="8">
        <f>IF(H175&lt;&gt;"Ready","",IFERROR(IF(G175="","",I175*(G175/100)),""))</f>
        <v/>
      </c>
      <c r="M175" s="8">
        <f>IF(H175&lt;&gt;"Ready","",IFERROR(IF(I175=0,"No",IF(B175=0,"Yes",IF(OR(K175&lt;=$B$2,K175-$B$2&lt;=MIN(8.881784197001252E-16*MAX(ABS(K175),ABS($B$2)),1E-9)),"No","Yes"))),""))</f>
        <v/>
      </c>
      <c r="N175" s="8">
        <f>IF(H175&lt;&gt;"Ready","",IFERROR(IF(I175=0,"No inventory",IF(B175=0,"No COGS",IF(M175="Yes","Slow mover","Within threshold"))),""))</f>
        <v/>
      </c>
      <c r="O175" s="8">
        <f>IF(H175&lt;&gt;"Ready","",IFERROR(IF(I175=0,"Turnover and DIO undefined: average inventory is zero. Check snapshot coverage and valuation.",IF(B175=0,"Turnover is zero; DIO has no finite value because COGS is zero. Stock with no COGS is flagged for review.","")),""))</f>
        <v/>
      </c>
    </row>
    <row r="176">
      <c r="A176" s="6" t="n"/>
      <c r="B176" s="7" t="n"/>
      <c r="C176" s="7" t="n"/>
      <c r="D176" s="7" t="n"/>
      <c r="E176" s="7" t="n"/>
      <c r="F176" s="7" t="n"/>
      <c r="G176" s="7" t="n"/>
      <c r="H176" s="8">
        <f>IF(COUNTA(A176:G176)=0,"",IF(TRIM(A176&amp;"")="","Item required",IFERROR(IF(OR(COUNT($B$2)&lt;&gt;1,$B$2&lt;0),"Enter nonnegative DIO threshold in B2",IF(NOT(AND(COUNT(B176,F176)=2,B176&gt;=0,F176&gt;0,COUNT(G176)=COUNTA(G176),N(G176)&gt;=0)),"Enter nonnegative values and positive period days",IF(NOT(OR(AND(COUNT(E176)=1,E176&gt;=0,COUNTA(C176:D176)=0),AND(E176="",COUNT(C176:D176)=2,MIN(C176:D176)&gt;=0))),"Enter average OR both opening and closing",IF(IF(IF(COUNT(E176)=1,E176,IF(C176/2+D176/2=0,(C176+D176)/2,C176/2+D176/2))=0,N(C176)+N(D176)+N(E176)=0,IF(B176=0,TRUE,B176/(IF(COUNT(E176)=1,E176,IF(C176/2+D176/2=0,(C176+D176)/2,C176/2+D176/2)))&gt;0)),"Ready","Calculated value below numeric range; rescale")))),"Check inputs / numeric range")))</f>
        <v/>
      </c>
      <c r="I176" s="8">
        <f>IF(H176&lt;&gt;"Ready","",IFERROR(IF(COUNT(E176)=1,E176,IF(C176/2+D176/2=0,(C176+D176)/2,C176/2+D176/2)),""))</f>
        <v/>
      </c>
      <c r="J176" s="8">
        <f>IF(H176&lt;&gt;"Ready","",IFERROR(IF(I176=0,"",B176/I176),""))</f>
        <v/>
      </c>
      <c r="K176" s="8">
        <f>IF(H176&lt;&gt;"Ready","",IFERROR(IF(OR(I176=0,B176=0),"",F176/J176),""))</f>
        <v/>
      </c>
      <c r="L176" s="8">
        <f>IF(H176&lt;&gt;"Ready","",IFERROR(IF(G176="","",I176*(G176/100)),""))</f>
        <v/>
      </c>
      <c r="M176" s="8">
        <f>IF(H176&lt;&gt;"Ready","",IFERROR(IF(I176=0,"No",IF(B176=0,"Yes",IF(OR(K176&lt;=$B$2,K176-$B$2&lt;=MIN(8.881784197001252E-16*MAX(ABS(K176),ABS($B$2)),1E-9)),"No","Yes"))),""))</f>
        <v/>
      </c>
      <c r="N176" s="8">
        <f>IF(H176&lt;&gt;"Ready","",IFERROR(IF(I176=0,"No inventory",IF(B176=0,"No COGS",IF(M176="Yes","Slow mover","Within threshold"))),""))</f>
        <v/>
      </c>
      <c r="O176" s="8">
        <f>IF(H176&lt;&gt;"Ready","",IFERROR(IF(I176=0,"Turnover and DIO undefined: average inventory is zero. Check snapshot coverage and valuation.",IF(B176=0,"Turnover is zero; DIO has no finite value because COGS is zero. Stock with no COGS is flagged for review.","")),""))</f>
        <v/>
      </c>
    </row>
    <row r="177">
      <c r="A177" s="6" t="n"/>
      <c r="B177" s="7" t="n"/>
      <c r="C177" s="7" t="n"/>
      <c r="D177" s="7" t="n"/>
      <c r="E177" s="7" t="n"/>
      <c r="F177" s="7" t="n"/>
      <c r="G177" s="7" t="n"/>
      <c r="H177" s="8">
        <f>IF(COUNTA(A177:G177)=0,"",IF(TRIM(A177&amp;"")="","Item required",IFERROR(IF(OR(COUNT($B$2)&lt;&gt;1,$B$2&lt;0),"Enter nonnegative DIO threshold in B2",IF(NOT(AND(COUNT(B177,F177)=2,B177&gt;=0,F177&gt;0,COUNT(G177)=COUNTA(G177),N(G177)&gt;=0)),"Enter nonnegative values and positive period days",IF(NOT(OR(AND(COUNT(E177)=1,E177&gt;=0,COUNTA(C177:D177)=0),AND(E177="",COUNT(C177:D177)=2,MIN(C177:D177)&gt;=0))),"Enter average OR both opening and closing",IF(IF(IF(COUNT(E177)=1,E177,IF(C177/2+D177/2=0,(C177+D177)/2,C177/2+D177/2))=0,N(C177)+N(D177)+N(E177)=0,IF(B177=0,TRUE,B177/(IF(COUNT(E177)=1,E177,IF(C177/2+D177/2=0,(C177+D177)/2,C177/2+D177/2)))&gt;0)),"Ready","Calculated value below numeric range; rescale")))),"Check inputs / numeric range")))</f>
        <v/>
      </c>
      <c r="I177" s="8">
        <f>IF(H177&lt;&gt;"Ready","",IFERROR(IF(COUNT(E177)=1,E177,IF(C177/2+D177/2=0,(C177+D177)/2,C177/2+D177/2)),""))</f>
        <v/>
      </c>
      <c r="J177" s="8">
        <f>IF(H177&lt;&gt;"Ready","",IFERROR(IF(I177=0,"",B177/I177),""))</f>
        <v/>
      </c>
      <c r="K177" s="8">
        <f>IF(H177&lt;&gt;"Ready","",IFERROR(IF(OR(I177=0,B177=0),"",F177/J177),""))</f>
        <v/>
      </c>
      <c r="L177" s="8">
        <f>IF(H177&lt;&gt;"Ready","",IFERROR(IF(G177="","",I177*(G177/100)),""))</f>
        <v/>
      </c>
      <c r="M177" s="8">
        <f>IF(H177&lt;&gt;"Ready","",IFERROR(IF(I177=0,"No",IF(B177=0,"Yes",IF(OR(K177&lt;=$B$2,K177-$B$2&lt;=MIN(8.881784197001252E-16*MAX(ABS(K177),ABS($B$2)),1E-9)),"No","Yes"))),""))</f>
        <v/>
      </c>
      <c r="N177" s="8">
        <f>IF(H177&lt;&gt;"Ready","",IFERROR(IF(I177=0,"No inventory",IF(B177=0,"No COGS",IF(M177="Yes","Slow mover","Within threshold"))),""))</f>
        <v/>
      </c>
      <c r="O177" s="8">
        <f>IF(H177&lt;&gt;"Ready","",IFERROR(IF(I177=0,"Turnover and DIO undefined: average inventory is zero. Check snapshot coverage and valuation.",IF(B177=0,"Turnover is zero; DIO has no finite value because COGS is zero. Stock with no COGS is flagged for review.","")),""))</f>
        <v/>
      </c>
    </row>
    <row r="178">
      <c r="A178" s="6" t="n"/>
      <c r="B178" s="7" t="n"/>
      <c r="C178" s="7" t="n"/>
      <c r="D178" s="7" t="n"/>
      <c r="E178" s="7" t="n"/>
      <c r="F178" s="7" t="n"/>
      <c r="G178" s="7" t="n"/>
      <c r="H178" s="8">
        <f>IF(COUNTA(A178:G178)=0,"",IF(TRIM(A178&amp;"")="","Item required",IFERROR(IF(OR(COUNT($B$2)&lt;&gt;1,$B$2&lt;0),"Enter nonnegative DIO threshold in B2",IF(NOT(AND(COUNT(B178,F178)=2,B178&gt;=0,F178&gt;0,COUNT(G178)=COUNTA(G178),N(G178)&gt;=0)),"Enter nonnegative values and positive period days",IF(NOT(OR(AND(COUNT(E178)=1,E178&gt;=0,COUNTA(C178:D178)=0),AND(E178="",COUNT(C178:D178)=2,MIN(C178:D178)&gt;=0))),"Enter average OR both opening and closing",IF(IF(IF(COUNT(E178)=1,E178,IF(C178/2+D178/2=0,(C178+D178)/2,C178/2+D178/2))=0,N(C178)+N(D178)+N(E178)=0,IF(B178=0,TRUE,B178/(IF(COUNT(E178)=1,E178,IF(C178/2+D178/2=0,(C178+D178)/2,C178/2+D178/2)))&gt;0)),"Ready","Calculated value below numeric range; rescale")))),"Check inputs / numeric range")))</f>
        <v/>
      </c>
      <c r="I178" s="8">
        <f>IF(H178&lt;&gt;"Ready","",IFERROR(IF(COUNT(E178)=1,E178,IF(C178/2+D178/2=0,(C178+D178)/2,C178/2+D178/2)),""))</f>
        <v/>
      </c>
      <c r="J178" s="8">
        <f>IF(H178&lt;&gt;"Ready","",IFERROR(IF(I178=0,"",B178/I178),""))</f>
        <v/>
      </c>
      <c r="K178" s="8">
        <f>IF(H178&lt;&gt;"Ready","",IFERROR(IF(OR(I178=0,B178=0),"",F178/J178),""))</f>
        <v/>
      </c>
      <c r="L178" s="8">
        <f>IF(H178&lt;&gt;"Ready","",IFERROR(IF(G178="","",I178*(G178/100)),""))</f>
        <v/>
      </c>
      <c r="M178" s="8">
        <f>IF(H178&lt;&gt;"Ready","",IFERROR(IF(I178=0,"No",IF(B178=0,"Yes",IF(OR(K178&lt;=$B$2,K178-$B$2&lt;=MIN(8.881784197001252E-16*MAX(ABS(K178),ABS($B$2)),1E-9)),"No","Yes"))),""))</f>
        <v/>
      </c>
      <c r="N178" s="8">
        <f>IF(H178&lt;&gt;"Ready","",IFERROR(IF(I178=0,"No inventory",IF(B178=0,"No COGS",IF(M178="Yes","Slow mover","Within threshold"))),""))</f>
        <v/>
      </c>
      <c r="O178" s="8">
        <f>IF(H178&lt;&gt;"Ready","",IFERROR(IF(I178=0,"Turnover and DIO undefined: average inventory is zero. Check snapshot coverage and valuation.",IF(B178=0,"Turnover is zero; DIO has no finite value because COGS is zero. Stock with no COGS is flagged for review.","")),""))</f>
        <v/>
      </c>
    </row>
    <row r="179">
      <c r="A179" s="6" t="n"/>
      <c r="B179" s="7" t="n"/>
      <c r="C179" s="7" t="n"/>
      <c r="D179" s="7" t="n"/>
      <c r="E179" s="7" t="n"/>
      <c r="F179" s="7" t="n"/>
      <c r="G179" s="7" t="n"/>
      <c r="H179" s="8">
        <f>IF(COUNTA(A179:G179)=0,"",IF(TRIM(A179&amp;"")="","Item required",IFERROR(IF(OR(COUNT($B$2)&lt;&gt;1,$B$2&lt;0),"Enter nonnegative DIO threshold in B2",IF(NOT(AND(COUNT(B179,F179)=2,B179&gt;=0,F179&gt;0,COUNT(G179)=COUNTA(G179),N(G179)&gt;=0)),"Enter nonnegative values and positive period days",IF(NOT(OR(AND(COUNT(E179)=1,E179&gt;=0,COUNTA(C179:D179)=0),AND(E179="",COUNT(C179:D179)=2,MIN(C179:D179)&gt;=0))),"Enter average OR both opening and closing",IF(IF(IF(COUNT(E179)=1,E179,IF(C179/2+D179/2=0,(C179+D179)/2,C179/2+D179/2))=0,N(C179)+N(D179)+N(E179)=0,IF(B179=0,TRUE,B179/(IF(COUNT(E179)=1,E179,IF(C179/2+D179/2=0,(C179+D179)/2,C179/2+D179/2)))&gt;0)),"Ready","Calculated value below numeric range; rescale")))),"Check inputs / numeric range")))</f>
        <v/>
      </c>
      <c r="I179" s="8">
        <f>IF(H179&lt;&gt;"Ready","",IFERROR(IF(COUNT(E179)=1,E179,IF(C179/2+D179/2=0,(C179+D179)/2,C179/2+D179/2)),""))</f>
        <v/>
      </c>
      <c r="J179" s="8">
        <f>IF(H179&lt;&gt;"Ready","",IFERROR(IF(I179=0,"",B179/I179),""))</f>
        <v/>
      </c>
      <c r="K179" s="8">
        <f>IF(H179&lt;&gt;"Ready","",IFERROR(IF(OR(I179=0,B179=0),"",F179/J179),""))</f>
        <v/>
      </c>
      <c r="L179" s="8">
        <f>IF(H179&lt;&gt;"Ready","",IFERROR(IF(G179="","",I179*(G179/100)),""))</f>
        <v/>
      </c>
      <c r="M179" s="8">
        <f>IF(H179&lt;&gt;"Ready","",IFERROR(IF(I179=0,"No",IF(B179=0,"Yes",IF(OR(K179&lt;=$B$2,K179-$B$2&lt;=MIN(8.881784197001252E-16*MAX(ABS(K179),ABS($B$2)),1E-9)),"No","Yes"))),""))</f>
        <v/>
      </c>
      <c r="N179" s="8">
        <f>IF(H179&lt;&gt;"Ready","",IFERROR(IF(I179=0,"No inventory",IF(B179=0,"No COGS",IF(M179="Yes","Slow mover","Within threshold"))),""))</f>
        <v/>
      </c>
      <c r="O179" s="8">
        <f>IF(H179&lt;&gt;"Ready","",IFERROR(IF(I179=0,"Turnover and DIO undefined: average inventory is zero. Check snapshot coverage and valuation.",IF(B179=0,"Turnover is zero; DIO has no finite value because COGS is zero. Stock with no COGS is flagged for review.","")),""))</f>
        <v/>
      </c>
    </row>
    <row r="180">
      <c r="A180" s="6" t="n"/>
      <c r="B180" s="7" t="n"/>
      <c r="C180" s="7" t="n"/>
      <c r="D180" s="7" t="n"/>
      <c r="E180" s="7" t="n"/>
      <c r="F180" s="7" t="n"/>
      <c r="G180" s="7" t="n"/>
      <c r="H180" s="8">
        <f>IF(COUNTA(A180:G180)=0,"",IF(TRIM(A180&amp;"")="","Item required",IFERROR(IF(OR(COUNT($B$2)&lt;&gt;1,$B$2&lt;0),"Enter nonnegative DIO threshold in B2",IF(NOT(AND(COUNT(B180,F180)=2,B180&gt;=0,F180&gt;0,COUNT(G180)=COUNTA(G180),N(G180)&gt;=0)),"Enter nonnegative values and positive period days",IF(NOT(OR(AND(COUNT(E180)=1,E180&gt;=0,COUNTA(C180:D180)=0),AND(E180="",COUNT(C180:D180)=2,MIN(C180:D180)&gt;=0))),"Enter average OR both opening and closing",IF(IF(IF(COUNT(E180)=1,E180,IF(C180/2+D180/2=0,(C180+D180)/2,C180/2+D180/2))=0,N(C180)+N(D180)+N(E180)=0,IF(B180=0,TRUE,B180/(IF(COUNT(E180)=1,E180,IF(C180/2+D180/2=0,(C180+D180)/2,C180/2+D180/2)))&gt;0)),"Ready","Calculated value below numeric range; rescale")))),"Check inputs / numeric range")))</f>
        <v/>
      </c>
      <c r="I180" s="8">
        <f>IF(H180&lt;&gt;"Ready","",IFERROR(IF(COUNT(E180)=1,E180,IF(C180/2+D180/2=0,(C180+D180)/2,C180/2+D180/2)),""))</f>
        <v/>
      </c>
      <c r="J180" s="8">
        <f>IF(H180&lt;&gt;"Ready","",IFERROR(IF(I180=0,"",B180/I180),""))</f>
        <v/>
      </c>
      <c r="K180" s="8">
        <f>IF(H180&lt;&gt;"Ready","",IFERROR(IF(OR(I180=0,B180=0),"",F180/J180),""))</f>
        <v/>
      </c>
      <c r="L180" s="8">
        <f>IF(H180&lt;&gt;"Ready","",IFERROR(IF(G180="","",I180*(G180/100)),""))</f>
        <v/>
      </c>
      <c r="M180" s="8">
        <f>IF(H180&lt;&gt;"Ready","",IFERROR(IF(I180=0,"No",IF(B180=0,"Yes",IF(OR(K180&lt;=$B$2,K180-$B$2&lt;=MIN(8.881784197001252E-16*MAX(ABS(K180),ABS($B$2)),1E-9)),"No","Yes"))),""))</f>
        <v/>
      </c>
      <c r="N180" s="8">
        <f>IF(H180&lt;&gt;"Ready","",IFERROR(IF(I180=0,"No inventory",IF(B180=0,"No COGS",IF(M180="Yes","Slow mover","Within threshold"))),""))</f>
        <v/>
      </c>
      <c r="O180" s="8">
        <f>IF(H180&lt;&gt;"Ready","",IFERROR(IF(I180=0,"Turnover and DIO undefined: average inventory is zero. Check snapshot coverage and valuation.",IF(B180=0,"Turnover is zero; DIO has no finite value because COGS is zero. Stock with no COGS is flagged for review.","")),""))</f>
        <v/>
      </c>
    </row>
    <row r="181">
      <c r="A181" s="6" t="n"/>
      <c r="B181" s="7" t="n"/>
      <c r="C181" s="7" t="n"/>
      <c r="D181" s="7" t="n"/>
      <c r="E181" s="7" t="n"/>
      <c r="F181" s="7" t="n"/>
      <c r="G181" s="7" t="n"/>
      <c r="H181" s="8">
        <f>IF(COUNTA(A181:G181)=0,"",IF(TRIM(A181&amp;"")="","Item required",IFERROR(IF(OR(COUNT($B$2)&lt;&gt;1,$B$2&lt;0),"Enter nonnegative DIO threshold in B2",IF(NOT(AND(COUNT(B181,F181)=2,B181&gt;=0,F181&gt;0,COUNT(G181)=COUNTA(G181),N(G181)&gt;=0)),"Enter nonnegative values and positive period days",IF(NOT(OR(AND(COUNT(E181)=1,E181&gt;=0,COUNTA(C181:D181)=0),AND(E181="",COUNT(C181:D181)=2,MIN(C181:D181)&gt;=0))),"Enter average OR both opening and closing",IF(IF(IF(COUNT(E181)=1,E181,IF(C181/2+D181/2=0,(C181+D181)/2,C181/2+D181/2))=0,N(C181)+N(D181)+N(E181)=0,IF(B181=0,TRUE,B181/(IF(COUNT(E181)=1,E181,IF(C181/2+D181/2=0,(C181+D181)/2,C181/2+D181/2)))&gt;0)),"Ready","Calculated value below numeric range; rescale")))),"Check inputs / numeric range")))</f>
        <v/>
      </c>
      <c r="I181" s="8">
        <f>IF(H181&lt;&gt;"Ready","",IFERROR(IF(COUNT(E181)=1,E181,IF(C181/2+D181/2=0,(C181+D181)/2,C181/2+D181/2)),""))</f>
        <v/>
      </c>
      <c r="J181" s="8">
        <f>IF(H181&lt;&gt;"Ready","",IFERROR(IF(I181=0,"",B181/I181),""))</f>
        <v/>
      </c>
      <c r="K181" s="8">
        <f>IF(H181&lt;&gt;"Ready","",IFERROR(IF(OR(I181=0,B181=0),"",F181/J181),""))</f>
        <v/>
      </c>
      <c r="L181" s="8">
        <f>IF(H181&lt;&gt;"Ready","",IFERROR(IF(G181="","",I181*(G181/100)),""))</f>
        <v/>
      </c>
      <c r="M181" s="8">
        <f>IF(H181&lt;&gt;"Ready","",IFERROR(IF(I181=0,"No",IF(B181=0,"Yes",IF(OR(K181&lt;=$B$2,K181-$B$2&lt;=MIN(8.881784197001252E-16*MAX(ABS(K181),ABS($B$2)),1E-9)),"No","Yes"))),""))</f>
        <v/>
      </c>
      <c r="N181" s="8">
        <f>IF(H181&lt;&gt;"Ready","",IFERROR(IF(I181=0,"No inventory",IF(B181=0,"No COGS",IF(M181="Yes","Slow mover","Within threshold"))),""))</f>
        <v/>
      </c>
      <c r="O181" s="8">
        <f>IF(H181&lt;&gt;"Ready","",IFERROR(IF(I181=0,"Turnover and DIO undefined: average inventory is zero. Check snapshot coverage and valuation.",IF(B181=0,"Turnover is zero; DIO has no finite value because COGS is zero. Stock with no COGS is flagged for review.","")),""))</f>
        <v/>
      </c>
    </row>
    <row r="182">
      <c r="A182" s="6" t="n"/>
      <c r="B182" s="7" t="n"/>
      <c r="C182" s="7" t="n"/>
      <c r="D182" s="7" t="n"/>
      <c r="E182" s="7" t="n"/>
      <c r="F182" s="7" t="n"/>
      <c r="G182" s="7" t="n"/>
      <c r="H182" s="8">
        <f>IF(COUNTA(A182:G182)=0,"",IF(TRIM(A182&amp;"")="","Item required",IFERROR(IF(OR(COUNT($B$2)&lt;&gt;1,$B$2&lt;0),"Enter nonnegative DIO threshold in B2",IF(NOT(AND(COUNT(B182,F182)=2,B182&gt;=0,F182&gt;0,COUNT(G182)=COUNTA(G182),N(G182)&gt;=0)),"Enter nonnegative values and positive period days",IF(NOT(OR(AND(COUNT(E182)=1,E182&gt;=0,COUNTA(C182:D182)=0),AND(E182="",COUNT(C182:D182)=2,MIN(C182:D182)&gt;=0))),"Enter average OR both opening and closing",IF(IF(IF(COUNT(E182)=1,E182,IF(C182/2+D182/2=0,(C182+D182)/2,C182/2+D182/2))=0,N(C182)+N(D182)+N(E182)=0,IF(B182=0,TRUE,B182/(IF(COUNT(E182)=1,E182,IF(C182/2+D182/2=0,(C182+D182)/2,C182/2+D182/2)))&gt;0)),"Ready","Calculated value below numeric range; rescale")))),"Check inputs / numeric range")))</f>
        <v/>
      </c>
      <c r="I182" s="8">
        <f>IF(H182&lt;&gt;"Ready","",IFERROR(IF(COUNT(E182)=1,E182,IF(C182/2+D182/2=0,(C182+D182)/2,C182/2+D182/2)),""))</f>
        <v/>
      </c>
      <c r="J182" s="8">
        <f>IF(H182&lt;&gt;"Ready","",IFERROR(IF(I182=0,"",B182/I182),""))</f>
        <v/>
      </c>
      <c r="K182" s="8">
        <f>IF(H182&lt;&gt;"Ready","",IFERROR(IF(OR(I182=0,B182=0),"",F182/J182),""))</f>
        <v/>
      </c>
      <c r="L182" s="8">
        <f>IF(H182&lt;&gt;"Ready","",IFERROR(IF(G182="","",I182*(G182/100)),""))</f>
        <v/>
      </c>
      <c r="M182" s="8">
        <f>IF(H182&lt;&gt;"Ready","",IFERROR(IF(I182=0,"No",IF(B182=0,"Yes",IF(OR(K182&lt;=$B$2,K182-$B$2&lt;=MIN(8.881784197001252E-16*MAX(ABS(K182),ABS($B$2)),1E-9)),"No","Yes"))),""))</f>
        <v/>
      </c>
      <c r="N182" s="8">
        <f>IF(H182&lt;&gt;"Ready","",IFERROR(IF(I182=0,"No inventory",IF(B182=0,"No COGS",IF(M182="Yes","Slow mover","Within threshold"))),""))</f>
        <v/>
      </c>
      <c r="O182" s="8">
        <f>IF(H182&lt;&gt;"Ready","",IFERROR(IF(I182=0,"Turnover and DIO undefined: average inventory is zero. Check snapshot coverage and valuation.",IF(B182=0,"Turnover is zero; DIO has no finite value because COGS is zero. Stock with no COGS is flagged for review.","")),""))</f>
        <v/>
      </c>
    </row>
    <row r="183">
      <c r="A183" s="6" t="n"/>
      <c r="B183" s="7" t="n"/>
      <c r="C183" s="7" t="n"/>
      <c r="D183" s="7" t="n"/>
      <c r="E183" s="7" t="n"/>
      <c r="F183" s="7" t="n"/>
      <c r="G183" s="7" t="n"/>
      <c r="H183" s="8">
        <f>IF(COUNTA(A183:G183)=0,"",IF(TRIM(A183&amp;"")="","Item required",IFERROR(IF(OR(COUNT($B$2)&lt;&gt;1,$B$2&lt;0),"Enter nonnegative DIO threshold in B2",IF(NOT(AND(COUNT(B183,F183)=2,B183&gt;=0,F183&gt;0,COUNT(G183)=COUNTA(G183),N(G183)&gt;=0)),"Enter nonnegative values and positive period days",IF(NOT(OR(AND(COUNT(E183)=1,E183&gt;=0,COUNTA(C183:D183)=0),AND(E183="",COUNT(C183:D183)=2,MIN(C183:D183)&gt;=0))),"Enter average OR both opening and closing",IF(IF(IF(COUNT(E183)=1,E183,IF(C183/2+D183/2=0,(C183+D183)/2,C183/2+D183/2))=0,N(C183)+N(D183)+N(E183)=0,IF(B183=0,TRUE,B183/(IF(COUNT(E183)=1,E183,IF(C183/2+D183/2=0,(C183+D183)/2,C183/2+D183/2)))&gt;0)),"Ready","Calculated value below numeric range; rescale")))),"Check inputs / numeric range")))</f>
        <v/>
      </c>
      <c r="I183" s="8">
        <f>IF(H183&lt;&gt;"Ready","",IFERROR(IF(COUNT(E183)=1,E183,IF(C183/2+D183/2=0,(C183+D183)/2,C183/2+D183/2)),""))</f>
        <v/>
      </c>
      <c r="J183" s="8">
        <f>IF(H183&lt;&gt;"Ready","",IFERROR(IF(I183=0,"",B183/I183),""))</f>
        <v/>
      </c>
      <c r="K183" s="8">
        <f>IF(H183&lt;&gt;"Ready","",IFERROR(IF(OR(I183=0,B183=0),"",F183/J183),""))</f>
        <v/>
      </c>
      <c r="L183" s="8">
        <f>IF(H183&lt;&gt;"Ready","",IFERROR(IF(G183="","",I183*(G183/100)),""))</f>
        <v/>
      </c>
      <c r="M183" s="8">
        <f>IF(H183&lt;&gt;"Ready","",IFERROR(IF(I183=0,"No",IF(B183=0,"Yes",IF(OR(K183&lt;=$B$2,K183-$B$2&lt;=MIN(8.881784197001252E-16*MAX(ABS(K183),ABS($B$2)),1E-9)),"No","Yes"))),""))</f>
        <v/>
      </c>
      <c r="N183" s="8">
        <f>IF(H183&lt;&gt;"Ready","",IFERROR(IF(I183=0,"No inventory",IF(B183=0,"No COGS",IF(M183="Yes","Slow mover","Within threshold"))),""))</f>
        <v/>
      </c>
      <c r="O183" s="8">
        <f>IF(H183&lt;&gt;"Ready","",IFERROR(IF(I183=0,"Turnover and DIO undefined: average inventory is zero. Check snapshot coverage and valuation.",IF(B183=0,"Turnover is zero; DIO has no finite value because COGS is zero. Stock with no COGS is flagged for review.","")),""))</f>
        <v/>
      </c>
    </row>
    <row r="184">
      <c r="A184" s="6" t="n"/>
      <c r="B184" s="7" t="n"/>
      <c r="C184" s="7" t="n"/>
      <c r="D184" s="7" t="n"/>
      <c r="E184" s="7" t="n"/>
      <c r="F184" s="7" t="n"/>
      <c r="G184" s="7" t="n"/>
      <c r="H184" s="8">
        <f>IF(COUNTA(A184:G184)=0,"",IF(TRIM(A184&amp;"")="","Item required",IFERROR(IF(OR(COUNT($B$2)&lt;&gt;1,$B$2&lt;0),"Enter nonnegative DIO threshold in B2",IF(NOT(AND(COUNT(B184,F184)=2,B184&gt;=0,F184&gt;0,COUNT(G184)=COUNTA(G184),N(G184)&gt;=0)),"Enter nonnegative values and positive period days",IF(NOT(OR(AND(COUNT(E184)=1,E184&gt;=0,COUNTA(C184:D184)=0),AND(E184="",COUNT(C184:D184)=2,MIN(C184:D184)&gt;=0))),"Enter average OR both opening and closing",IF(IF(IF(COUNT(E184)=1,E184,IF(C184/2+D184/2=0,(C184+D184)/2,C184/2+D184/2))=0,N(C184)+N(D184)+N(E184)=0,IF(B184=0,TRUE,B184/(IF(COUNT(E184)=1,E184,IF(C184/2+D184/2=0,(C184+D184)/2,C184/2+D184/2)))&gt;0)),"Ready","Calculated value below numeric range; rescale")))),"Check inputs / numeric range")))</f>
        <v/>
      </c>
      <c r="I184" s="8">
        <f>IF(H184&lt;&gt;"Ready","",IFERROR(IF(COUNT(E184)=1,E184,IF(C184/2+D184/2=0,(C184+D184)/2,C184/2+D184/2)),""))</f>
        <v/>
      </c>
      <c r="J184" s="8">
        <f>IF(H184&lt;&gt;"Ready","",IFERROR(IF(I184=0,"",B184/I184),""))</f>
        <v/>
      </c>
      <c r="K184" s="8">
        <f>IF(H184&lt;&gt;"Ready","",IFERROR(IF(OR(I184=0,B184=0),"",F184/J184),""))</f>
        <v/>
      </c>
      <c r="L184" s="8">
        <f>IF(H184&lt;&gt;"Ready","",IFERROR(IF(G184="","",I184*(G184/100)),""))</f>
        <v/>
      </c>
      <c r="M184" s="8">
        <f>IF(H184&lt;&gt;"Ready","",IFERROR(IF(I184=0,"No",IF(B184=0,"Yes",IF(OR(K184&lt;=$B$2,K184-$B$2&lt;=MIN(8.881784197001252E-16*MAX(ABS(K184),ABS($B$2)),1E-9)),"No","Yes"))),""))</f>
        <v/>
      </c>
      <c r="N184" s="8">
        <f>IF(H184&lt;&gt;"Ready","",IFERROR(IF(I184=0,"No inventory",IF(B184=0,"No COGS",IF(M184="Yes","Slow mover","Within threshold"))),""))</f>
        <v/>
      </c>
      <c r="O184" s="8">
        <f>IF(H184&lt;&gt;"Ready","",IFERROR(IF(I184=0,"Turnover and DIO undefined: average inventory is zero. Check snapshot coverage and valuation.",IF(B184=0,"Turnover is zero; DIO has no finite value because COGS is zero. Stock with no COGS is flagged for review.","")),""))</f>
        <v/>
      </c>
    </row>
    <row r="185">
      <c r="A185" s="6" t="n"/>
      <c r="B185" s="7" t="n"/>
      <c r="C185" s="7" t="n"/>
      <c r="D185" s="7" t="n"/>
      <c r="E185" s="7" t="n"/>
      <c r="F185" s="7" t="n"/>
      <c r="G185" s="7" t="n"/>
      <c r="H185" s="8">
        <f>IF(COUNTA(A185:G185)=0,"",IF(TRIM(A185&amp;"")="","Item required",IFERROR(IF(OR(COUNT($B$2)&lt;&gt;1,$B$2&lt;0),"Enter nonnegative DIO threshold in B2",IF(NOT(AND(COUNT(B185,F185)=2,B185&gt;=0,F185&gt;0,COUNT(G185)=COUNTA(G185),N(G185)&gt;=0)),"Enter nonnegative values and positive period days",IF(NOT(OR(AND(COUNT(E185)=1,E185&gt;=0,COUNTA(C185:D185)=0),AND(E185="",COUNT(C185:D185)=2,MIN(C185:D185)&gt;=0))),"Enter average OR both opening and closing",IF(IF(IF(COUNT(E185)=1,E185,IF(C185/2+D185/2=0,(C185+D185)/2,C185/2+D185/2))=0,N(C185)+N(D185)+N(E185)=0,IF(B185=0,TRUE,B185/(IF(COUNT(E185)=1,E185,IF(C185/2+D185/2=0,(C185+D185)/2,C185/2+D185/2)))&gt;0)),"Ready","Calculated value below numeric range; rescale")))),"Check inputs / numeric range")))</f>
        <v/>
      </c>
      <c r="I185" s="8">
        <f>IF(H185&lt;&gt;"Ready","",IFERROR(IF(COUNT(E185)=1,E185,IF(C185/2+D185/2=0,(C185+D185)/2,C185/2+D185/2)),""))</f>
        <v/>
      </c>
      <c r="J185" s="8">
        <f>IF(H185&lt;&gt;"Ready","",IFERROR(IF(I185=0,"",B185/I185),""))</f>
        <v/>
      </c>
      <c r="K185" s="8">
        <f>IF(H185&lt;&gt;"Ready","",IFERROR(IF(OR(I185=0,B185=0),"",F185/J185),""))</f>
        <v/>
      </c>
      <c r="L185" s="8">
        <f>IF(H185&lt;&gt;"Ready","",IFERROR(IF(G185="","",I185*(G185/100)),""))</f>
        <v/>
      </c>
      <c r="M185" s="8">
        <f>IF(H185&lt;&gt;"Ready","",IFERROR(IF(I185=0,"No",IF(B185=0,"Yes",IF(OR(K185&lt;=$B$2,K185-$B$2&lt;=MIN(8.881784197001252E-16*MAX(ABS(K185),ABS($B$2)),1E-9)),"No","Yes"))),""))</f>
        <v/>
      </c>
      <c r="N185" s="8">
        <f>IF(H185&lt;&gt;"Ready","",IFERROR(IF(I185=0,"No inventory",IF(B185=0,"No COGS",IF(M185="Yes","Slow mover","Within threshold"))),""))</f>
        <v/>
      </c>
      <c r="O185" s="8">
        <f>IF(H185&lt;&gt;"Ready","",IFERROR(IF(I185=0,"Turnover and DIO undefined: average inventory is zero. Check snapshot coverage and valuation.",IF(B185=0,"Turnover is zero; DIO has no finite value because COGS is zero. Stock with no COGS is flagged for review.","")),""))</f>
        <v/>
      </c>
    </row>
    <row r="186">
      <c r="A186" s="6" t="n"/>
      <c r="B186" s="7" t="n"/>
      <c r="C186" s="7" t="n"/>
      <c r="D186" s="7" t="n"/>
      <c r="E186" s="7" t="n"/>
      <c r="F186" s="7" t="n"/>
      <c r="G186" s="7" t="n"/>
      <c r="H186" s="8">
        <f>IF(COUNTA(A186:G186)=0,"",IF(TRIM(A186&amp;"")="","Item required",IFERROR(IF(OR(COUNT($B$2)&lt;&gt;1,$B$2&lt;0),"Enter nonnegative DIO threshold in B2",IF(NOT(AND(COUNT(B186,F186)=2,B186&gt;=0,F186&gt;0,COUNT(G186)=COUNTA(G186),N(G186)&gt;=0)),"Enter nonnegative values and positive period days",IF(NOT(OR(AND(COUNT(E186)=1,E186&gt;=0,COUNTA(C186:D186)=0),AND(E186="",COUNT(C186:D186)=2,MIN(C186:D186)&gt;=0))),"Enter average OR both opening and closing",IF(IF(IF(COUNT(E186)=1,E186,IF(C186/2+D186/2=0,(C186+D186)/2,C186/2+D186/2))=0,N(C186)+N(D186)+N(E186)=0,IF(B186=0,TRUE,B186/(IF(COUNT(E186)=1,E186,IF(C186/2+D186/2=0,(C186+D186)/2,C186/2+D186/2)))&gt;0)),"Ready","Calculated value below numeric range; rescale")))),"Check inputs / numeric range")))</f>
        <v/>
      </c>
      <c r="I186" s="8">
        <f>IF(H186&lt;&gt;"Ready","",IFERROR(IF(COUNT(E186)=1,E186,IF(C186/2+D186/2=0,(C186+D186)/2,C186/2+D186/2)),""))</f>
        <v/>
      </c>
      <c r="J186" s="8">
        <f>IF(H186&lt;&gt;"Ready","",IFERROR(IF(I186=0,"",B186/I186),""))</f>
        <v/>
      </c>
      <c r="K186" s="8">
        <f>IF(H186&lt;&gt;"Ready","",IFERROR(IF(OR(I186=0,B186=0),"",F186/J186),""))</f>
        <v/>
      </c>
      <c r="L186" s="8">
        <f>IF(H186&lt;&gt;"Ready","",IFERROR(IF(G186="","",I186*(G186/100)),""))</f>
        <v/>
      </c>
      <c r="M186" s="8">
        <f>IF(H186&lt;&gt;"Ready","",IFERROR(IF(I186=0,"No",IF(B186=0,"Yes",IF(OR(K186&lt;=$B$2,K186-$B$2&lt;=MIN(8.881784197001252E-16*MAX(ABS(K186),ABS($B$2)),1E-9)),"No","Yes"))),""))</f>
        <v/>
      </c>
      <c r="N186" s="8">
        <f>IF(H186&lt;&gt;"Ready","",IFERROR(IF(I186=0,"No inventory",IF(B186=0,"No COGS",IF(M186="Yes","Slow mover","Within threshold"))),""))</f>
        <v/>
      </c>
      <c r="O186" s="8">
        <f>IF(H186&lt;&gt;"Ready","",IFERROR(IF(I186=0,"Turnover and DIO undefined: average inventory is zero. Check snapshot coverage and valuation.",IF(B186=0,"Turnover is zero; DIO has no finite value because COGS is zero. Stock with no COGS is flagged for review.","")),""))</f>
        <v/>
      </c>
    </row>
    <row r="187">
      <c r="A187" s="6" t="n"/>
      <c r="B187" s="7" t="n"/>
      <c r="C187" s="7" t="n"/>
      <c r="D187" s="7" t="n"/>
      <c r="E187" s="7" t="n"/>
      <c r="F187" s="7" t="n"/>
      <c r="G187" s="7" t="n"/>
      <c r="H187" s="8">
        <f>IF(COUNTA(A187:G187)=0,"",IF(TRIM(A187&amp;"")="","Item required",IFERROR(IF(OR(COUNT($B$2)&lt;&gt;1,$B$2&lt;0),"Enter nonnegative DIO threshold in B2",IF(NOT(AND(COUNT(B187,F187)=2,B187&gt;=0,F187&gt;0,COUNT(G187)=COUNTA(G187),N(G187)&gt;=0)),"Enter nonnegative values and positive period days",IF(NOT(OR(AND(COUNT(E187)=1,E187&gt;=0,COUNTA(C187:D187)=0),AND(E187="",COUNT(C187:D187)=2,MIN(C187:D187)&gt;=0))),"Enter average OR both opening and closing",IF(IF(IF(COUNT(E187)=1,E187,IF(C187/2+D187/2=0,(C187+D187)/2,C187/2+D187/2))=0,N(C187)+N(D187)+N(E187)=0,IF(B187=0,TRUE,B187/(IF(COUNT(E187)=1,E187,IF(C187/2+D187/2=0,(C187+D187)/2,C187/2+D187/2)))&gt;0)),"Ready","Calculated value below numeric range; rescale")))),"Check inputs / numeric range")))</f>
        <v/>
      </c>
      <c r="I187" s="8">
        <f>IF(H187&lt;&gt;"Ready","",IFERROR(IF(COUNT(E187)=1,E187,IF(C187/2+D187/2=0,(C187+D187)/2,C187/2+D187/2)),""))</f>
        <v/>
      </c>
      <c r="J187" s="8">
        <f>IF(H187&lt;&gt;"Ready","",IFERROR(IF(I187=0,"",B187/I187),""))</f>
        <v/>
      </c>
      <c r="K187" s="8">
        <f>IF(H187&lt;&gt;"Ready","",IFERROR(IF(OR(I187=0,B187=0),"",F187/J187),""))</f>
        <v/>
      </c>
      <c r="L187" s="8">
        <f>IF(H187&lt;&gt;"Ready","",IFERROR(IF(G187="","",I187*(G187/100)),""))</f>
        <v/>
      </c>
      <c r="M187" s="8">
        <f>IF(H187&lt;&gt;"Ready","",IFERROR(IF(I187=0,"No",IF(B187=0,"Yes",IF(OR(K187&lt;=$B$2,K187-$B$2&lt;=MIN(8.881784197001252E-16*MAX(ABS(K187),ABS($B$2)),1E-9)),"No","Yes"))),""))</f>
        <v/>
      </c>
      <c r="N187" s="8">
        <f>IF(H187&lt;&gt;"Ready","",IFERROR(IF(I187=0,"No inventory",IF(B187=0,"No COGS",IF(M187="Yes","Slow mover","Within threshold"))),""))</f>
        <v/>
      </c>
      <c r="O187" s="8">
        <f>IF(H187&lt;&gt;"Ready","",IFERROR(IF(I187=0,"Turnover and DIO undefined: average inventory is zero. Check snapshot coverage and valuation.",IF(B187=0,"Turnover is zero; DIO has no finite value because COGS is zero. Stock with no COGS is flagged for review.","")),""))</f>
        <v/>
      </c>
    </row>
    <row r="188">
      <c r="A188" s="6" t="n"/>
      <c r="B188" s="7" t="n"/>
      <c r="C188" s="7" t="n"/>
      <c r="D188" s="7" t="n"/>
      <c r="E188" s="7" t="n"/>
      <c r="F188" s="7" t="n"/>
      <c r="G188" s="7" t="n"/>
      <c r="H188" s="8">
        <f>IF(COUNTA(A188:G188)=0,"",IF(TRIM(A188&amp;"")="","Item required",IFERROR(IF(OR(COUNT($B$2)&lt;&gt;1,$B$2&lt;0),"Enter nonnegative DIO threshold in B2",IF(NOT(AND(COUNT(B188,F188)=2,B188&gt;=0,F188&gt;0,COUNT(G188)=COUNTA(G188),N(G188)&gt;=0)),"Enter nonnegative values and positive period days",IF(NOT(OR(AND(COUNT(E188)=1,E188&gt;=0,COUNTA(C188:D188)=0),AND(E188="",COUNT(C188:D188)=2,MIN(C188:D188)&gt;=0))),"Enter average OR both opening and closing",IF(IF(IF(COUNT(E188)=1,E188,IF(C188/2+D188/2=0,(C188+D188)/2,C188/2+D188/2))=0,N(C188)+N(D188)+N(E188)=0,IF(B188=0,TRUE,B188/(IF(COUNT(E188)=1,E188,IF(C188/2+D188/2=0,(C188+D188)/2,C188/2+D188/2)))&gt;0)),"Ready","Calculated value below numeric range; rescale")))),"Check inputs / numeric range")))</f>
        <v/>
      </c>
      <c r="I188" s="8">
        <f>IF(H188&lt;&gt;"Ready","",IFERROR(IF(COUNT(E188)=1,E188,IF(C188/2+D188/2=0,(C188+D188)/2,C188/2+D188/2)),""))</f>
        <v/>
      </c>
      <c r="J188" s="8">
        <f>IF(H188&lt;&gt;"Ready","",IFERROR(IF(I188=0,"",B188/I188),""))</f>
        <v/>
      </c>
      <c r="K188" s="8">
        <f>IF(H188&lt;&gt;"Ready","",IFERROR(IF(OR(I188=0,B188=0),"",F188/J188),""))</f>
        <v/>
      </c>
      <c r="L188" s="8">
        <f>IF(H188&lt;&gt;"Ready","",IFERROR(IF(G188="","",I188*(G188/100)),""))</f>
        <v/>
      </c>
      <c r="M188" s="8">
        <f>IF(H188&lt;&gt;"Ready","",IFERROR(IF(I188=0,"No",IF(B188=0,"Yes",IF(OR(K188&lt;=$B$2,K188-$B$2&lt;=MIN(8.881784197001252E-16*MAX(ABS(K188),ABS($B$2)),1E-9)),"No","Yes"))),""))</f>
        <v/>
      </c>
      <c r="N188" s="8">
        <f>IF(H188&lt;&gt;"Ready","",IFERROR(IF(I188=0,"No inventory",IF(B188=0,"No COGS",IF(M188="Yes","Slow mover","Within threshold"))),""))</f>
        <v/>
      </c>
      <c r="O188" s="8">
        <f>IF(H188&lt;&gt;"Ready","",IFERROR(IF(I188=0,"Turnover and DIO undefined: average inventory is zero. Check snapshot coverage and valuation.",IF(B188=0,"Turnover is zero; DIO has no finite value because COGS is zero. Stock with no COGS is flagged for review.","")),""))</f>
        <v/>
      </c>
    </row>
    <row r="189">
      <c r="A189" s="6" t="n"/>
      <c r="B189" s="7" t="n"/>
      <c r="C189" s="7" t="n"/>
      <c r="D189" s="7" t="n"/>
      <c r="E189" s="7" t="n"/>
      <c r="F189" s="7" t="n"/>
      <c r="G189" s="7" t="n"/>
      <c r="H189" s="8">
        <f>IF(COUNTA(A189:G189)=0,"",IF(TRIM(A189&amp;"")="","Item required",IFERROR(IF(OR(COUNT($B$2)&lt;&gt;1,$B$2&lt;0),"Enter nonnegative DIO threshold in B2",IF(NOT(AND(COUNT(B189,F189)=2,B189&gt;=0,F189&gt;0,COUNT(G189)=COUNTA(G189),N(G189)&gt;=0)),"Enter nonnegative values and positive period days",IF(NOT(OR(AND(COUNT(E189)=1,E189&gt;=0,COUNTA(C189:D189)=0),AND(E189="",COUNT(C189:D189)=2,MIN(C189:D189)&gt;=0))),"Enter average OR both opening and closing",IF(IF(IF(COUNT(E189)=1,E189,IF(C189/2+D189/2=0,(C189+D189)/2,C189/2+D189/2))=0,N(C189)+N(D189)+N(E189)=0,IF(B189=0,TRUE,B189/(IF(COUNT(E189)=1,E189,IF(C189/2+D189/2=0,(C189+D189)/2,C189/2+D189/2)))&gt;0)),"Ready","Calculated value below numeric range; rescale")))),"Check inputs / numeric range")))</f>
        <v/>
      </c>
      <c r="I189" s="8">
        <f>IF(H189&lt;&gt;"Ready","",IFERROR(IF(COUNT(E189)=1,E189,IF(C189/2+D189/2=0,(C189+D189)/2,C189/2+D189/2)),""))</f>
        <v/>
      </c>
      <c r="J189" s="8">
        <f>IF(H189&lt;&gt;"Ready","",IFERROR(IF(I189=0,"",B189/I189),""))</f>
        <v/>
      </c>
      <c r="K189" s="8">
        <f>IF(H189&lt;&gt;"Ready","",IFERROR(IF(OR(I189=0,B189=0),"",F189/J189),""))</f>
        <v/>
      </c>
      <c r="L189" s="8">
        <f>IF(H189&lt;&gt;"Ready","",IFERROR(IF(G189="","",I189*(G189/100)),""))</f>
        <v/>
      </c>
      <c r="M189" s="8">
        <f>IF(H189&lt;&gt;"Ready","",IFERROR(IF(I189=0,"No",IF(B189=0,"Yes",IF(OR(K189&lt;=$B$2,K189-$B$2&lt;=MIN(8.881784197001252E-16*MAX(ABS(K189),ABS($B$2)),1E-9)),"No","Yes"))),""))</f>
        <v/>
      </c>
      <c r="N189" s="8">
        <f>IF(H189&lt;&gt;"Ready","",IFERROR(IF(I189=0,"No inventory",IF(B189=0,"No COGS",IF(M189="Yes","Slow mover","Within threshold"))),""))</f>
        <v/>
      </c>
      <c r="O189" s="8">
        <f>IF(H189&lt;&gt;"Ready","",IFERROR(IF(I189=0,"Turnover and DIO undefined: average inventory is zero. Check snapshot coverage and valuation.",IF(B189=0,"Turnover is zero; DIO has no finite value because COGS is zero. Stock with no COGS is flagged for review.","")),""))</f>
        <v/>
      </c>
    </row>
    <row r="190">
      <c r="A190" s="6" t="n"/>
      <c r="B190" s="7" t="n"/>
      <c r="C190" s="7" t="n"/>
      <c r="D190" s="7" t="n"/>
      <c r="E190" s="7" t="n"/>
      <c r="F190" s="7" t="n"/>
      <c r="G190" s="7" t="n"/>
      <c r="H190" s="8">
        <f>IF(COUNTA(A190:G190)=0,"",IF(TRIM(A190&amp;"")="","Item required",IFERROR(IF(OR(COUNT($B$2)&lt;&gt;1,$B$2&lt;0),"Enter nonnegative DIO threshold in B2",IF(NOT(AND(COUNT(B190,F190)=2,B190&gt;=0,F190&gt;0,COUNT(G190)=COUNTA(G190),N(G190)&gt;=0)),"Enter nonnegative values and positive period days",IF(NOT(OR(AND(COUNT(E190)=1,E190&gt;=0,COUNTA(C190:D190)=0),AND(E190="",COUNT(C190:D190)=2,MIN(C190:D190)&gt;=0))),"Enter average OR both opening and closing",IF(IF(IF(COUNT(E190)=1,E190,IF(C190/2+D190/2=0,(C190+D190)/2,C190/2+D190/2))=0,N(C190)+N(D190)+N(E190)=0,IF(B190=0,TRUE,B190/(IF(COUNT(E190)=1,E190,IF(C190/2+D190/2=0,(C190+D190)/2,C190/2+D190/2)))&gt;0)),"Ready","Calculated value below numeric range; rescale")))),"Check inputs / numeric range")))</f>
        <v/>
      </c>
      <c r="I190" s="8">
        <f>IF(H190&lt;&gt;"Ready","",IFERROR(IF(COUNT(E190)=1,E190,IF(C190/2+D190/2=0,(C190+D190)/2,C190/2+D190/2)),""))</f>
        <v/>
      </c>
      <c r="J190" s="8">
        <f>IF(H190&lt;&gt;"Ready","",IFERROR(IF(I190=0,"",B190/I190),""))</f>
        <v/>
      </c>
      <c r="K190" s="8">
        <f>IF(H190&lt;&gt;"Ready","",IFERROR(IF(OR(I190=0,B190=0),"",F190/J190),""))</f>
        <v/>
      </c>
      <c r="L190" s="8">
        <f>IF(H190&lt;&gt;"Ready","",IFERROR(IF(G190="","",I190*(G190/100)),""))</f>
        <v/>
      </c>
      <c r="M190" s="8">
        <f>IF(H190&lt;&gt;"Ready","",IFERROR(IF(I190=0,"No",IF(B190=0,"Yes",IF(OR(K190&lt;=$B$2,K190-$B$2&lt;=MIN(8.881784197001252E-16*MAX(ABS(K190),ABS($B$2)),1E-9)),"No","Yes"))),""))</f>
        <v/>
      </c>
      <c r="N190" s="8">
        <f>IF(H190&lt;&gt;"Ready","",IFERROR(IF(I190=0,"No inventory",IF(B190=0,"No COGS",IF(M190="Yes","Slow mover","Within threshold"))),""))</f>
        <v/>
      </c>
      <c r="O190" s="8">
        <f>IF(H190&lt;&gt;"Ready","",IFERROR(IF(I190=0,"Turnover and DIO undefined: average inventory is zero. Check snapshot coverage and valuation.",IF(B190=0,"Turnover is zero; DIO has no finite value because COGS is zero. Stock with no COGS is flagged for review.","")),""))</f>
        <v/>
      </c>
    </row>
    <row r="191">
      <c r="A191" s="6" t="n"/>
      <c r="B191" s="7" t="n"/>
      <c r="C191" s="7" t="n"/>
      <c r="D191" s="7" t="n"/>
      <c r="E191" s="7" t="n"/>
      <c r="F191" s="7" t="n"/>
      <c r="G191" s="7" t="n"/>
      <c r="H191" s="8">
        <f>IF(COUNTA(A191:G191)=0,"",IF(TRIM(A191&amp;"")="","Item required",IFERROR(IF(OR(COUNT($B$2)&lt;&gt;1,$B$2&lt;0),"Enter nonnegative DIO threshold in B2",IF(NOT(AND(COUNT(B191,F191)=2,B191&gt;=0,F191&gt;0,COUNT(G191)=COUNTA(G191),N(G191)&gt;=0)),"Enter nonnegative values and positive period days",IF(NOT(OR(AND(COUNT(E191)=1,E191&gt;=0,COUNTA(C191:D191)=0),AND(E191="",COUNT(C191:D191)=2,MIN(C191:D191)&gt;=0))),"Enter average OR both opening and closing",IF(IF(IF(COUNT(E191)=1,E191,IF(C191/2+D191/2=0,(C191+D191)/2,C191/2+D191/2))=0,N(C191)+N(D191)+N(E191)=0,IF(B191=0,TRUE,B191/(IF(COUNT(E191)=1,E191,IF(C191/2+D191/2=0,(C191+D191)/2,C191/2+D191/2)))&gt;0)),"Ready","Calculated value below numeric range; rescale")))),"Check inputs / numeric range")))</f>
        <v/>
      </c>
      <c r="I191" s="8">
        <f>IF(H191&lt;&gt;"Ready","",IFERROR(IF(COUNT(E191)=1,E191,IF(C191/2+D191/2=0,(C191+D191)/2,C191/2+D191/2)),""))</f>
        <v/>
      </c>
      <c r="J191" s="8">
        <f>IF(H191&lt;&gt;"Ready","",IFERROR(IF(I191=0,"",B191/I191),""))</f>
        <v/>
      </c>
      <c r="K191" s="8">
        <f>IF(H191&lt;&gt;"Ready","",IFERROR(IF(OR(I191=0,B191=0),"",F191/J191),""))</f>
        <v/>
      </c>
      <c r="L191" s="8">
        <f>IF(H191&lt;&gt;"Ready","",IFERROR(IF(G191="","",I191*(G191/100)),""))</f>
        <v/>
      </c>
      <c r="M191" s="8">
        <f>IF(H191&lt;&gt;"Ready","",IFERROR(IF(I191=0,"No",IF(B191=0,"Yes",IF(OR(K191&lt;=$B$2,K191-$B$2&lt;=MIN(8.881784197001252E-16*MAX(ABS(K191),ABS($B$2)),1E-9)),"No","Yes"))),""))</f>
        <v/>
      </c>
      <c r="N191" s="8">
        <f>IF(H191&lt;&gt;"Ready","",IFERROR(IF(I191=0,"No inventory",IF(B191=0,"No COGS",IF(M191="Yes","Slow mover","Within threshold"))),""))</f>
        <v/>
      </c>
      <c r="O191" s="8">
        <f>IF(H191&lt;&gt;"Ready","",IFERROR(IF(I191=0,"Turnover and DIO undefined: average inventory is zero. Check snapshot coverage and valuation.",IF(B191=0,"Turnover is zero; DIO has no finite value because COGS is zero. Stock with no COGS is flagged for review.","")),""))</f>
        <v/>
      </c>
    </row>
    <row r="192">
      <c r="A192" s="6" t="n"/>
      <c r="B192" s="7" t="n"/>
      <c r="C192" s="7" t="n"/>
      <c r="D192" s="7" t="n"/>
      <c r="E192" s="7" t="n"/>
      <c r="F192" s="7" t="n"/>
      <c r="G192" s="7" t="n"/>
      <c r="H192" s="8">
        <f>IF(COUNTA(A192:G192)=0,"",IF(TRIM(A192&amp;"")="","Item required",IFERROR(IF(OR(COUNT($B$2)&lt;&gt;1,$B$2&lt;0),"Enter nonnegative DIO threshold in B2",IF(NOT(AND(COUNT(B192,F192)=2,B192&gt;=0,F192&gt;0,COUNT(G192)=COUNTA(G192),N(G192)&gt;=0)),"Enter nonnegative values and positive period days",IF(NOT(OR(AND(COUNT(E192)=1,E192&gt;=0,COUNTA(C192:D192)=0),AND(E192="",COUNT(C192:D192)=2,MIN(C192:D192)&gt;=0))),"Enter average OR both opening and closing",IF(IF(IF(COUNT(E192)=1,E192,IF(C192/2+D192/2=0,(C192+D192)/2,C192/2+D192/2))=0,N(C192)+N(D192)+N(E192)=0,IF(B192=0,TRUE,B192/(IF(COUNT(E192)=1,E192,IF(C192/2+D192/2=0,(C192+D192)/2,C192/2+D192/2)))&gt;0)),"Ready","Calculated value below numeric range; rescale")))),"Check inputs / numeric range")))</f>
        <v/>
      </c>
      <c r="I192" s="8">
        <f>IF(H192&lt;&gt;"Ready","",IFERROR(IF(COUNT(E192)=1,E192,IF(C192/2+D192/2=0,(C192+D192)/2,C192/2+D192/2)),""))</f>
        <v/>
      </c>
      <c r="J192" s="8">
        <f>IF(H192&lt;&gt;"Ready","",IFERROR(IF(I192=0,"",B192/I192),""))</f>
        <v/>
      </c>
      <c r="K192" s="8">
        <f>IF(H192&lt;&gt;"Ready","",IFERROR(IF(OR(I192=0,B192=0),"",F192/J192),""))</f>
        <v/>
      </c>
      <c r="L192" s="8">
        <f>IF(H192&lt;&gt;"Ready","",IFERROR(IF(G192="","",I192*(G192/100)),""))</f>
        <v/>
      </c>
      <c r="M192" s="8">
        <f>IF(H192&lt;&gt;"Ready","",IFERROR(IF(I192=0,"No",IF(B192=0,"Yes",IF(OR(K192&lt;=$B$2,K192-$B$2&lt;=MIN(8.881784197001252E-16*MAX(ABS(K192),ABS($B$2)),1E-9)),"No","Yes"))),""))</f>
        <v/>
      </c>
      <c r="N192" s="8">
        <f>IF(H192&lt;&gt;"Ready","",IFERROR(IF(I192=0,"No inventory",IF(B192=0,"No COGS",IF(M192="Yes","Slow mover","Within threshold"))),""))</f>
        <v/>
      </c>
      <c r="O192" s="8">
        <f>IF(H192&lt;&gt;"Ready","",IFERROR(IF(I192=0,"Turnover and DIO undefined: average inventory is zero. Check snapshot coverage and valuation.",IF(B192=0,"Turnover is zero; DIO has no finite value because COGS is zero. Stock with no COGS is flagged for review.","")),""))</f>
        <v/>
      </c>
    </row>
    <row r="193">
      <c r="A193" s="6" t="n"/>
      <c r="B193" s="7" t="n"/>
      <c r="C193" s="7" t="n"/>
      <c r="D193" s="7" t="n"/>
      <c r="E193" s="7" t="n"/>
      <c r="F193" s="7" t="n"/>
      <c r="G193" s="7" t="n"/>
      <c r="H193" s="8">
        <f>IF(COUNTA(A193:G193)=0,"",IF(TRIM(A193&amp;"")="","Item required",IFERROR(IF(OR(COUNT($B$2)&lt;&gt;1,$B$2&lt;0),"Enter nonnegative DIO threshold in B2",IF(NOT(AND(COUNT(B193,F193)=2,B193&gt;=0,F193&gt;0,COUNT(G193)=COUNTA(G193),N(G193)&gt;=0)),"Enter nonnegative values and positive period days",IF(NOT(OR(AND(COUNT(E193)=1,E193&gt;=0,COUNTA(C193:D193)=0),AND(E193="",COUNT(C193:D193)=2,MIN(C193:D193)&gt;=0))),"Enter average OR both opening and closing",IF(IF(IF(COUNT(E193)=1,E193,IF(C193/2+D193/2=0,(C193+D193)/2,C193/2+D193/2))=0,N(C193)+N(D193)+N(E193)=0,IF(B193=0,TRUE,B193/(IF(COUNT(E193)=1,E193,IF(C193/2+D193/2=0,(C193+D193)/2,C193/2+D193/2)))&gt;0)),"Ready","Calculated value below numeric range; rescale")))),"Check inputs / numeric range")))</f>
        <v/>
      </c>
      <c r="I193" s="8">
        <f>IF(H193&lt;&gt;"Ready","",IFERROR(IF(COUNT(E193)=1,E193,IF(C193/2+D193/2=0,(C193+D193)/2,C193/2+D193/2)),""))</f>
        <v/>
      </c>
      <c r="J193" s="8">
        <f>IF(H193&lt;&gt;"Ready","",IFERROR(IF(I193=0,"",B193/I193),""))</f>
        <v/>
      </c>
      <c r="K193" s="8">
        <f>IF(H193&lt;&gt;"Ready","",IFERROR(IF(OR(I193=0,B193=0),"",F193/J193),""))</f>
        <v/>
      </c>
      <c r="L193" s="8">
        <f>IF(H193&lt;&gt;"Ready","",IFERROR(IF(G193="","",I193*(G193/100)),""))</f>
        <v/>
      </c>
      <c r="M193" s="8">
        <f>IF(H193&lt;&gt;"Ready","",IFERROR(IF(I193=0,"No",IF(B193=0,"Yes",IF(OR(K193&lt;=$B$2,K193-$B$2&lt;=MIN(8.881784197001252E-16*MAX(ABS(K193),ABS($B$2)),1E-9)),"No","Yes"))),""))</f>
        <v/>
      </c>
      <c r="N193" s="8">
        <f>IF(H193&lt;&gt;"Ready","",IFERROR(IF(I193=0,"No inventory",IF(B193=0,"No COGS",IF(M193="Yes","Slow mover","Within threshold"))),""))</f>
        <v/>
      </c>
      <c r="O193" s="8">
        <f>IF(H193&lt;&gt;"Ready","",IFERROR(IF(I193=0,"Turnover and DIO undefined: average inventory is zero. Check snapshot coverage and valuation.",IF(B193=0,"Turnover is zero; DIO has no finite value because COGS is zero. Stock with no COGS is flagged for review.","")),""))</f>
        <v/>
      </c>
    </row>
    <row r="194">
      <c r="A194" s="6" t="n"/>
      <c r="B194" s="7" t="n"/>
      <c r="C194" s="7" t="n"/>
      <c r="D194" s="7" t="n"/>
      <c r="E194" s="7" t="n"/>
      <c r="F194" s="7" t="n"/>
      <c r="G194" s="7" t="n"/>
      <c r="H194" s="8">
        <f>IF(COUNTA(A194:G194)=0,"",IF(TRIM(A194&amp;"")="","Item required",IFERROR(IF(OR(COUNT($B$2)&lt;&gt;1,$B$2&lt;0),"Enter nonnegative DIO threshold in B2",IF(NOT(AND(COUNT(B194,F194)=2,B194&gt;=0,F194&gt;0,COUNT(G194)=COUNTA(G194),N(G194)&gt;=0)),"Enter nonnegative values and positive period days",IF(NOT(OR(AND(COUNT(E194)=1,E194&gt;=0,COUNTA(C194:D194)=0),AND(E194="",COUNT(C194:D194)=2,MIN(C194:D194)&gt;=0))),"Enter average OR both opening and closing",IF(IF(IF(COUNT(E194)=1,E194,IF(C194/2+D194/2=0,(C194+D194)/2,C194/2+D194/2))=0,N(C194)+N(D194)+N(E194)=0,IF(B194=0,TRUE,B194/(IF(COUNT(E194)=1,E194,IF(C194/2+D194/2=0,(C194+D194)/2,C194/2+D194/2)))&gt;0)),"Ready","Calculated value below numeric range; rescale")))),"Check inputs / numeric range")))</f>
        <v/>
      </c>
      <c r="I194" s="8">
        <f>IF(H194&lt;&gt;"Ready","",IFERROR(IF(COUNT(E194)=1,E194,IF(C194/2+D194/2=0,(C194+D194)/2,C194/2+D194/2)),""))</f>
        <v/>
      </c>
      <c r="J194" s="8">
        <f>IF(H194&lt;&gt;"Ready","",IFERROR(IF(I194=0,"",B194/I194),""))</f>
        <v/>
      </c>
      <c r="K194" s="8">
        <f>IF(H194&lt;&gt;"Ready","",IFERROR(IF(OR(I194=0,B194=0),"",F194/J194),""))</f>
        <v/>
      </c>
      <c r="L194" s="8">
        <f>IF(H194&lt;&gt;"Ready","",IFERROR(IF(G194="","",I194*(G194/100)),""))</f>
        <v/>
      </c>
      <c r="M194" s="8">
        <f>IF(H194&lt;&gt;"Ready","",IFERROR(IF(I194=0,"No",IF(B194=0,"Yes",IF(OR(K194&lt;=$B$2,K194-$B$2&lt;=MIN(8.881784197001252E-16*MAX(ABS(K194),ABS($B$2)),1E-9)),"No","Yes"))),""))</f>
        <v/>
      </c>
      <c r="N194" s="8">
        <f>IF(H194&lt;&gt;"Ready","",IFERROR(IF(I194=0,"No inventory",IF(B194=0,"No COGS",IF(M194="Yes","Slow mover","Within threshold"))),""))</f>
        <v/>
      </c>
      <c r="O194" s="8">
        <f>IF(H194&lt;&gt;"Ready","",IFERROR(IF(I194=0,"Turnover and DIO undefined: average inventory is zero. Check snapshot coverage and valuation.",IF(B194=0,"Turnover is zero; DIO has no finite value because COGS is zero. Stock with no COGS is flagged for review.","")),""))</f>
        <v/>
      </c>
    </row>
    <row r="195">
      <c r="A195" s="6" t="n"/>
      <c r="B195" s="7" t="n"/>
      <c r="C195" s="7" t="n"/>
      <c r="D195" s="7" t="n"/>
      <c r="E195" s="7" t="n"/>
      <c r="F195" s="7" t="n"/>
      <c r="G195" s="7" t="n"/>
      <c r="H195" s="8">
        <f>IF(COUNTA(A195:G195)=0,"",IF(TRIM(A195&amp;"")="","Item required",IFERROR(IF(OR(COUNT($B$2)&lt;&gt;1,$B$2&lt;0),"Enter nonnegative DIO threshold in B2",IF(NOT(AND(COUNT(B195,F195)=2,B195&gt;=0,F195&gt;0,COUNT(G195)=COUNTA(G195),N(G195)&gt;=0)),"Enter nonnegative values and positive period days",IF(NOT(OR(AND(COUNT(E195)=1,E195&gt;=0,COUNTA(C195:D195)=0),AND(E195="",COUNT(C195:D195)=2,MIN(C195:D195)&gt;=0))),"Enter average OR both opening and closing",IF(IF(IF(COUNT(E195)=1,E195,IF(C195/2+D195/2=0,(C195+D195)/2,C195/2+D195/2))=0,N(C195)+N(D195)+N(E195)=0,IF(B195=0,TRUE,B195/(IF(COUNT(E195)=1,E195,IF(C195/2+D195/2=0,(C195+D195)/2,C195/2+D195/2)))&gt;0)),"Ready","Calculated value below numeric range; rescale")))),"Check inputs / numeric range")))</f>
        <v/>
      </c>
      <c r="I195" s="8">
        <f>IF(H195&lt;&gt;"Ready","",IFERROR(IF(COUNT(E195)=1,E195,IF(C195/2+D195/2=0,(C195+D195)/2,C195/2+D195/2)),""))</f>
        <v/>
      </c>
      <c r="J195" s="8">
        <f>IF(H195&lt;&gt;"Ready","",IFERROR(IF(I195=0,"",B195/I195),""))</f>
        <v/>
      </c>
      <c r="K195" s="8">
        <f>IF(H195&lt;&gt;"Ready","",IFERROR(IF(OR(I195=0,B195=0),"",F195/J195),""))</f>
        <v/>
      </c>
      <c r="L195" s="8">
        <f>IF(H195&lt;&gt;"Ready","",IFERROR(IF(G195="","",I195*(G195/100)),""))</f>
        <v/>
      </c>
      <c r="M195" s="8">
        <f>IF(H195&lt;&gt;"Ready","",IFERROR(IF(I195=0,"No",IF(B195=0,"Yes",IF(OR(K195&lt;=$B$2,K195-$B$2&lt;=MIN(8.881784197001252E-16*MAX(ABS(K195),ABS($B$2)),1E-9)),"No","Yes"))),""))</f>
        <v/>
      </c>
      <c r="N195" s="8">
        <f>IF(H195&lt;&gt;"Ready","",IFERROR(IF(I195=0,"No inventory",IF(B195=0,"No COGS",IF(M195="Yes","Slow mover","Within threshold"))),""))</f>
        <v/>
      </c>
      <c r="O195" s="8">
        <f>IF(H195&lt;&gt;"Ready","",IFERROR(IF(I195=0,"Turnover and DIO undefined: average inventory is zero. Check snapshot coverage and valuation.",IF(B195=0,"Turnover is zero; DIO has no finite value because COGS is zero. Stock with no COGS is flagged for review.","")),""))</f>
        <v/>
      </c>
    </row>
    <row r="196">
      <c r="A196" s="6" t="n"/>
      <c r="B196" s="7" t="n"/>
      <c r="C196" s="7" t="n"/>
      <c r="D196" s="7" t="n"/>
      <c r="E196" s="7" t="n"/>
      <c r="F196" s="7" t="n"/>
      <c r="G196" s="7" t="n"/>
      <c r="H196" s="8">
        <f>IF(COUNTA(A196:G196)=0,"",IF(TRIM(A196&amp;"")="","Item required",IFERROR(IF(OR(COUNT($B$2)&lt;&gt;1,$B$2&lt;0),"Enter nonnegative DIO threshold in B2",IF(NOT(AND(COUNT(B196,F196)=2,B196&gt;=0,F196&gt;0,COUNT(G196)=COUNTA(G196),N(G196)&gt;=0)),"Enter nonnegative values and positive period days",IF(NOT(OR(AND(COUNT(E196)=1,E196&gt;=0,COUNTA(C196:D196)=0),AND(E196="",COUNT(C196:D196)=2,MIN(C196:D196)&gt;=0))),"Enter average OR both opening and closing",IF(IF(IF(COUNT(E196)=1,E196,IF(C196/2+D196/2=0,(C196+D196)/2,C196/2+D196/2))=0,N(C196)+N(D196)+N(E196)=0,IF(B196=0,TRUE,B196/(IF(COUNT(E196)=1,E196,IF(C196/2+D196/2=0,(C196+D196)/2,C196/2+D196/2)))&gt;0)),"Ready","Calculated value below numeric range; rescale")))),"Check inputs / numeric range")))</f>
        <v/>
      </c>
      <c r="I196" s="8">
        <f>IF(H196&lt;&gt;"Ready","",IFERROR(IF(COUNT(E196)=1,E196,IF(C196/2+D196/2=0,(C196+D196)/2,C196/2+D196/2)),""))</f>
        <v/>
      </c>
      <c r="J196" s="8">
        <f>IF(H196&lt;&gt;"Ready","",IFERROR(IF(I196=0,"",B196/I196),""))</f>
        <v/>
      </c>
      <c r="K196" s="8">
        <f>IF(H196&lt;&gt;"Ready","",IFERROR(IF(OR(I196=0,B196=0),"",F196/J196),""))</f>
        <v/>
      </c>
      <c r="L196" s="8">
        <f>IF(H196&lt;&gt;"Ready","",IFERROR(IF(G196="","",I196*(G196/100)),""))</f>
        <v/>
      </c>
      <c r="M196" s="8">
        <f>IF(H196&lt;&gt;"Ready","",IFERROR(IF(I196=0,"No",IF(B196=0,"Yes",IF(OR(K196&lt;=$B$2,K196-$B$2&lt;=MIN(8.881784197001252E-16*MAX(ABS(K196),ABS($B$2)),1E-9)),"No","Yes"))),""))</f>
        <v/>
      </c>
      <c r="N196" s="8">
        <f>IF(H196&lt;&gt;"Ready","",IFERROR(IF(I196=0,"No inventory",IF(B196=0,"No COGS",IF(M196="Yes","Slow mover","Within threshold"))),""))</f>
        <v/>
      </c>
      <c r="O196" s="8">
        <f>IF(H196&lt;&gt;"Ready","",IFERROR(IF(I196=0,"Turnover and DIO undefined: average inventory is zero. Check snapshot coverage and valuation.",IF(B196=0,"Turnover is zero; DIO has no finite value because COGS is zero. Stock with no COGS is flagged for review.","")),""))</f>
        <v/>
      </c>
    </row>
    <row r="197">
      <c r="A197" s="6" t="n"/>
      <c r="B197" s="7" t="n"/>
      <c r="C197" s="7" t="n"/>
      <c r="D197" s="7" t="n"/>
      <c r="E197" s="7" t="n"/>
      <c r="F197" s="7" t="n"/>
      <c r="G197" s="7" t="n"/>
      <c r="H197" s="8">
        <f>IF(COUNTA(A197:G197)=0,"",IF(TRIM(A197&amp;"")="","Item required",IFERROR(IF(OR(COUNT($B$2)&lt;&gt;1,$B$2&lt;0),"Enter nonnegative DIO threshold in B2",IF(NOT(AND(COUNT(B197,F197)=2,B197&gt;=0,F197&gt;0,COUNT(G197)=COUNTA(G197),N(G197)&gt;=0)),"Enter nonnegative values and positive period days",IF(NOT(OR(AND(COUNT(E197)=1,E197&gt;=0,COUNTA(C197:D197)=0),AND(E197="",COUNT(C197:D197)=2,MIN(C197:D197)&gt;=0))),"Enter average OR both opening and closing",IF(IF(IF(COUNT(E197)=1,E197,IF(C197/2+D197/2=0,(C197+D197)/2,C197/2+D197/2))=0,N(C197)+N(D197)+N(E197)=0,IF(B197=0,TRUE,B197/(IF(COUNT(E197)=1,E197,IF(C197/2+D197/2=0,(C197+D197)/2,C197/2+D197/2)))&gt;0)),"Ready","Calculated value below numeric range; rescale")))),"Check inputs / numeric range")))</f>
        <v/>
      </c>
      <c r="I197" s="8">
        <f>IF(H197&lt;&gt;"Ready","",IFERROR(IF(COUNT(E197)=1,E197,IF(C197/2+D197/2=0,(C197+D197)/2,C197/2+D197/2)),""))</f>
        <v/>
      </c>
      <c r="J197" s="8">
        <f>IF(H197&lt;&gt;"Ready","",IFERROR(IF(I197=0,"",B197/I197),""))</f>
        <v/>
      </c>
      <c r="K197" s="8">
        <f>IF(H197&lt;&gt;"Ready","",IFERROR(IF(OR(I197=0,B197=0),"",F197/J197),""))</f>
        <v/>
      </c>
      <c r="L197" s="8">
        <f>IF(H197&lt;&gt;"Ready","",IFERROR(IF(G197="","",I197*(G197/100)),""))</f>
        <v/>
      </c>
      <c r="M197" s="8">
        <f>IF(H197&lt;&gt;"Ready","",IFERROR(IF(I197=0,"No",IF(B197=0,"Yes",IF(OR(K197&lt;=$B$2,K197-$B$2&lt;=MIN(8.881784197001252E-16*MAX(ABS(K197),ABS($B$2)),1E-9)),"No","Yes"))),""))</f>
        <v/>
      </c>
      <c r="N197" s="8">
        <f>IF(H197&lt;&gt;"Ready","",IFERROR(IF(I197=0,"No inventory",IF(B197=0,"No COGS",IF(M197="Yes","Slow mover","Within threshold"))),""))</f>
        <v/>
      </c>
      <c r="O197" s="8">
        <f>IF(H197&lt;&gt;"Ready","",IFERROR(IF(I197=0,"Turnover and DIO undefined: average inventory is zero. Check snapshot coverage and valuation.",IF(B197=0,"Turnover is zero; DIO has no finite value because COGS is zero. Stock with no COGS is flagged for review.","")),""))</f>
        <v/>
      </c>
    </row>
    <row r="198">
      <c r="A198" s="6" t="n"/>
      <c r="B198" s="7" t="n"/>
      <c r="C198" s="7" t="n"/>
      <c r="D198" s="7" t="n"/>
      <c r="E198" s="7" t="n"/>
      <c r="F198" s="7" t="n"/>
      <c r="G198" s="7" t="n"/>
      <c r="H198" s="8">
        <f>IF(COUNTA(A198:G198)=0,"",IF(TRIM(A198&amp;"")="","Item required",IFERROR(IF(OR(COUNT($B$2)&lt;&gt;1,$B$2&lt;0),"Enter nonnegative DIO threshold in B2",IF(NOT(AND(COUNT(B198,F198)=2,B198&gt;=0,F198&gt;0,COUNT(G198)=COUNTA(G198),N(G198)&gt;=0)),"Enter nonnegative values and positive period days",IF(NOT(OR(AND(COUNT(E198)=1,E198&gt;=0,COUNTA(C198:D198)=0),AND(E198="",COUNT(C198:D198)=2,MIN(C198:D198)&gt;=0))),"Enter average OR both opening and closing",IF(IF(IF(COUNT(E198)=1,E198,IF(C198/2+D198/2=0,(C198+D198)/2,C198/2+D198/2))=0,N(C198)+N(D198)+N(E198)=0,IF(B198=0,TRUE,B198/(IF(COUNT(E198)=1,E198,IF(C198/2+D198/2=0,(C198+D198)/2,C198/2+D198/2)))&gt;0)),"Ready","Calculated value below numeric range; rescale")))),"Check inputs / numeric range")))</f>
        <v/>
      </c>
      <c r="I198" s="8">
        <f>IF(H198&lt;&gt;"Ready","",IFERROR(IF(COUNT(E198)=1,E198,IF(C198/2+D198/2=0,(C198+D198)/2,C198/2+D198/2)),""))</f>
        <v/>
      </c>
      <c r="J198" s="8">
        <f>IF(H198&lt;&gt;"Ready","",IFERROR(IF(I198=0,"",B198/I198),""))</f>
        <v/>
      </c>
      <c r="K198" s="8">
        <f>IF(H198&lt;&gt;"Ready","",IFERROR(IF(OR(I198=0,B198=0),"",F198/J198),""))</f>
        <v/>
      </c>
      <c r="L198" s="8">
        <f>IF(H198&lt;&gt;"Ready","",IFERROR(IF(G198="","",I198*(G198/100)),""))</f>
        <v/>
      </c>
      <c r="M198" s="8">
        <f>IF(H198&lt;&gt;"Ready","",IFERROR(IF(I198=0,"No",IF(B198=0,"Yes",IF(OR(K198&lt;=$B$2,K198-$B$2&lt;=MIN(8.881784197001252E-16*MAX(ABS(K198),ABS($B$2)),1E-9)),"No","Yes"))),""))</f>
        <v/>
      </c>
      <c r="N198" s="8">
        <f>IF(H198&lt;&gt;"Ready","",IFERROR(IF(I198=0,"No inventory",IF(B198=0,"No COGS",IF(M198="Yes","Slow mover","Within threshold"))),""))</f>
        <v/>
      </c>
      <c r="O198" s="8">
        <f>IF(H198&lt;&gt;"Ready","",IFERROR(IF(I198=0,"Turnover and DIO undefined: average inventory is zero. Check snapshot coverage and valuation.",IF(B198=0,"Turnover is zero; DIO has no finite value because COGS is zero. Stock with no COGS is flagged for review.","")),""))</f>
        <v/>
      </c>
    </row>
    <row r="199">
      <c r="A199" s="6" t="n"/>
      <c r="B199" s="7" t="n"/>
      <c r="C199" s="7" t="n"/>
      <c r="D199" s="7" t="n"/>
      <c r="E199" s="7" t="n"/>
      <c r="F199" s="7" t="n"/>
      <c r="G199" s="7" t="n"/>
      <c r="H199" s="8">
        <f>IF(COUNTA(A199:G199)=0,"",IF(TRIM(A199&amp;"")="","Item required",IFERROR(IF(OR(COUNT($B$2)&lt;&gt;1,$B$2&lt;0),"Enter nonnegative DIO threshold in B2",IF(NOT(AND(COUNT(B199,F199)=2,B199&gt;=0,F199&gt;0,COUNT(G199)=COUNTA(G199),N(G199)&gt;=0)),"Enter nonnegative values and positive period days",IF(NOT(OR(AND(COUNT(E199)=1,E199&gt;=0,COUNTA(C199:D199)=0),AND(E199="",COUNT(C199:D199)=2,MIN(C199:D199)&gt;=0))),"Enter average OR both opening and closing",IF(IF(IF(COUNT(E199)=1,E199,IF(C199/2+D199/2=0,(C199+D199)/2,C199/2+D199/2))=0,N(C199)+N(D199)+N(E199)=0,IF(B199=0,TRUE,B199/(IF(COUNT(E199)=1,E199,IF(C199/2+D199/2=0,(C199+D199)/2,C199/2+D199/2)))&gt;0)),"Ready","Calculated value below numeric range; rescale")))),"Check inputs / numeric range")))</f>
        <v/>
      </c>
      <c r="I199" s="8">
        <f>IF(H199&lt;&gt;"Ready","",IFERROR(IF(COUNT(E199)=1,E199,IF(C199/2+D199/2=0,(C199+D199)/2,C199/2+D199/2)),""))</f>
        <v/>
      </c>
      <c r="J199" s="8">
        <f>IF(H199&lt;&gt;"Ready","",IFERROR(IF(I199=0,"",B199/I199),""))</f>
        <v/>
      </c>
      <c r="K199" s="8">
        <f>IF(H199&lt;&gt;"Ready","",IFERROR(IF(OR(I199=0,B199=0),"",F199/J199),""))</f>
        <v/>
      </c>
      <c r="L199" s="8">
        <f>IF(H199&lt;&gt;"Ready","",IFERROR(IF(G199="","",I199*(G199/100)),""))</f>
        <v/>
      </c>
      <c r="M199" s="8">
        <f>IF(H199&lt;&gt;"Ready","",IFERROR(IF(I199=0,"No",IF(B199=0,"Yes",IF(OR(K199&lt;=$B$2,K199-$B$2&lt;=MIN(8.881784197001252E-16*MAX(ABS(K199),ABS($B$2)),1E-9)),"No","Yes"))),""))</f>
        <v/>
      </c>
      <c r="N199" s="8">
        <f>IF(H199&lt;&gt;"Ready","",IFERROR(IF(I199=0,"No inventory",IF(B199=0,"No COGS",IF(M199="Yes","Slow mover","Within threshold"))),""))</f>
        <v/>
      </c>
      <c r="O199" s="8">
        <f>IF(H199&lt;&gt;"Ready","",IFERROR(IF(I199=0,"Turnover and DIO undefined: average inventory is zero. Check snapshot coverage and valuation.",IF(B199=0,"Turnover is zero; DIO has no finite value because COGS is zero. Stock with no COGS is flagged for review.","")),""))</f>
        <v/>
      </c>
    </row>
    <row r="200">
      <c r="A200" s="6" t="n"/>
      <c r="B200" s="7" t="n"/>
      <c r="C200" s="7" t="n"/>
      <c r="D200" s="7" t="n"/>
      <c r="E200" s="7" t="n"/>
      <c r="F200" s="7" t="n"/>
      <c r="G200" s="7" t="n"/>
      <c r="H200" s="8">
        <f>IF(COUNTA(A200:G200)=0,"",IF(TRIM(A200&amp;"")="","Item required",IFERROR(IF(OR(COUNT($B$2)&lt;&gt;1,$B$2&lt;0),"Enter nonnegative DIO threshold in B2",IF(NOT(AND(COUNT(B200,F200)=2,B200&gt;=0,F200&gt;0,COUNT(G200)=COUNTA(G200),N(G200)&gt;=0)),"Enter nonnegative values and positive period days",IF(NOT(OR(AND(COUNT(E200)=1,E200&gt;=0,COUNTA(C200:D200)=0),AND(E200="",COUNT(C200:D200)=2,MIN(C200:D200)&gt;=0))),"Enter average OR both opening and closing",IF(IF(IF(COUNT(E200)=1,E200,IF(C200/2+D200/2=0,(C200+D200)/2,C200/2+D200/2))=0,N(C200)+N(D200)+N(E200)=0,IF(B200=0,TRUE,B200/(IF(COUNT(E200)=1,E200,IF(C200/2+D200/2=0,(C200+D200)/2,C200/2+D200/2)))&gt;0)),"Ready","Calculated value below numeric range; rescale")))),"Check inputs / numeric range")))</f>
        <v/>
      </c>
      <c r="I200" s="8">
        <f>IF(H200&lt;&gt;"Ready","",IFERROR(IF(COUNT(E200)=1,E200,IF(C200/2+D200/2=0,(C200+D200)/2,C200/2+D200/2)),""))</f>
        <v/>
      </c>
      <c r="J200" s="8">
        <f>IF(H200&lt;&gt;"Ready","",IFERROR(IF(I200=0,"",B200/I200),""))</f>
        <v/>
      </c>
      <c r="K200" s="8">
        <f>IF(H200&lt;&gt;"Ready","",IFERROR(IF(OR(I200=0,B200=0),"",F200/J200),""))</f>
        <v/>
      </c>
      <c r="L200" s="8">
        <f>IF(H200&lt;&gt;"Ready","",IFERROR(IF(G200="","",I200*(G200/100)),""))</f>
        <v/>
      </c>
      <c r="M200" s="8">
        <f>IF(H200&lt;&gt;"Ready","",IFERROR(IF(I200=0,"No",IF(B200=0,"Yes",IF(OR(K200&lt;=$B$2,K200-$B$2&lt;=MIN(8.881784197001252E-16*MAX(ABS(K200),ABS($B$2)),1E-9)),"No","Yes"))),""))</f>
        <v/>
      </c>
      <c r="N200" s="8">
        <f>IF(H200&lt;&gt;"Ready","",IFERROR(IF(I200=0,"No inventory",IF(B200=0,"No COGS",IF(M200="Yes","Slow mover","Within threshold"))),""))</f>
        <v/>
      </c>
      <c r="O200" s="8">
        <f>IF(H200&lt;&gt;"Ready","",IFERROR(IF(I200=0,"Turnover and DIO undefined: average inventory is zero. Check snapshot coverage and valuation.",IF(B200=0,"Turnover is zero; DIO has no finite value because COGS is zero. Stock with no COGS is flagged for review.","")),""))</f>
        <v/>
      </c>
    </row>
    <row r="201">
      <c r="A201" s="6" t="n"/>
      <c r="B201" s="7" t="n"/>
      <c r="C201" s="7" t="n"/>
      <c r="D201" s="7" t="n"/>
      <c r="E201" s="7" t="n"/>
      <c r="F201" s="7" t="n"/>
      <c r="G201" s="7" t="n"/>
      <c r="H201" s="8">
        <f>IF(COUNTA(A201:G201)=0,"",IF(TRIM(A201&amp;"")="","Item required",IFERROR(IF(OR(COUNT($B$2)&lt;&gt;1,$B$2&lt;0),"Enter nonnegative DIO threshold in B2",IF(NOT(AND(COUNT(B201,F201)=2,B201&gt;=0,F201&gt;0,COUNT(G201)=COUNTA(G201),N(G201)&gt;=0)),"Enter nonnegative values and positive period days",IF(NOT(OR(AND(COUNT(E201)=1,E201&gt;=0,COUNTA(C201:D201)=0),AND(E201="",COUNT(C201:D201)=2,MIN(C201:D201)&gt;=0))),"Enter average OR both opening and closing",IF(IF(IF(COUNT(E201)=1,E201,IF(C201/2+D201/2=0,(C201+D201)/2,C201/2+D201/2))=0,N(C201)+N(D201)+N(E201)=0,IF(B201=0,TRUE,B201/(IF(COUNT(E201)=1,E201,IF(C201/2+D201/2=0,(C201+D201)/2,C201/2+D201/2)))&gt;0)),"Ready","Calculated value below numeric range; rescale")))),"Check inputs / numeric range")))</f>
        <v/>
      </c>
      <c r="I201" s="8">
        <f>IF(H201&lt;&gt;"Ready","",IFERROR(IF(COUNT(E201)=1,E201,IF(C201/2+D201/2=0,(C201+D201)/2,C201/2+D201/2)),""))</f>
        <v/>
      </c>
      <c r="J201" s="8">
        <f>IF(H201&lt;&gt;"Ready","",IFERROR(IF(I201=0,"",B201/I201),""))</f>
        <v/>
      </c>
      <c r="K201" s="8">
        <f>IF(H201&lt;&gt;"Ready","",IFERROR(IF(OR(I201=0,B201=0),"",F201/J201),""))</f>
        <v/>
      </c>
      <c r="L201" s="8">
        <f>IF(H201&lt;&gt;"Ready","",IFERROR(IF(G201="","",I201*(G201/100)),""))</f>
        <v/>
      </c>
      <c r="M201" s="8">
        <f>IF(H201&lt;&gt;"Ready","",IFERROR(IF(I201=0,"No",IF(B201=0,"Yes",IF(OR(K201&lt;=$B$2,K201-$B$2&lt;=MIN(8.881784197001252E-16*MAX(ABS(K201),ABS($B$2)),1E-9)),"No","Yes"))),""))</f>
        <v/>
      </c>
      <c r="N201" s="8">
        <f>IF(H201&lt;&gt;"Ready","",IFERROR(IF(I201=0,"No inventory",IF(B201=0,"No COGS",IF(M201="Yes","Slow mover","Within threshold"))),""))</f>
        <v/>
      </c>
      <c r="O201" s="8">
        <f>IF(H201&lt;&gt;"Ready","",IFERROR(IF(I201=0,"Turnover and DIO undefined: average inventory is zero. Check snapshot coverage and valuation.",IF(B201=0,"Turnover is zero; DIO has no finite value because COGS is zero. Stock with no COGS is flagged for review.","")),""))</f>
        <v/>
      </c>
    </row>
    <row r="202">
      <c r="A202" s="6" t="n"/>
      <c r="B202" s="7" t="n"/>
      <c r="C202" s="7" t="n"/>
      <c r="D202" s="7" t="n"/>
      <c r="E202" s="7" t="n"/>
      <c r="F202" s="7" t="n"/>
      <c r="G202" s="7" t="n"/>
      <c r="H202" s="8">
        <f>IF(COUNTA(A202:G202)=0,"",IF(TRIM(A202&amp;"")="","Item required",IFERROR(IF(OR(COUNT($B$2)&lt;&gt;1,$B$2&lt;0),"Enter nonnegative DIO threshold in B2",IF(NOT(AND(COUNT(B202,F202)=2,B202&gt;=0,F202&gt;0,COUNT(G202)=COUNTA(G202),N(G202)&gt;=0)),"Enter nonnegative values and positive period days",IF(NOT(OR(AND(COUNT(E202)=1,E202&gt;=0,COUNTA(C202:D202)=0),AND(E202="",COUNT(C202:D202)=2,MIN(C202:D202)&gt;=0))),"Enter average OR both opening and closing",IF(IF(IF(COUNT(E202)=1,E202,IF(C202/2+D202/2=0,(C202+D202)/2,C202/2+D202/2))=0,N(C202)+N(D202)+N(E202)=0,IF(B202=0,TRUE,B202/(IF(COUNT(E202)=1,E202,IF(C202/2+D202/2=0,(C202+D202)/2,C202/2+D202/2)))&gt;0)),"Ready","Calculated value below numeric range; rescale")))),"Check inputs / numeric range")))</f>
        <v/>
      </c>
      <c r="I202" s="8">
        <f>IF(H202&lt;&gt;"Ready","",IFERROR(IF(COUNT(E202)=1,E202,IF(C202/2+D202/2=0,(C202+D202)/2,C202/2+D202/2)),""))</f>
        <v/>
      </c>
      <c r="J202" s="8">
        <f>IF(H202&lt;&gt;"Ready","",IFERROR(IF(I202=0,"",B202/I202),""))</f>
        <v/>
      </c>
      <c r="K202" s="8">
        <f>IF(H202&lt;&gt;"Ready","",IFERROR(IF(OR(I202=0,B202=0),"",F202/J202),""))</f>
        <v/>
      </c>
      <c r="L202" s="8">
        <f>IF(H202&lt;&gt;"Ready","",IFERROR(IF(G202="","",I202*(G202/100)),""))</f>
        <v/>
      </c>
      <c r="M202" s="8">
        <f>IF(H202&lt;&gt;"Ready","",IFERROR(IF(I202=0,"No",IF(B202=0,"Yes",IF(OR(K202&lt;=$B$2,K202-$B$2&lt;=MIN(8.881784197001252E-16*MAX(ABS(K202),ABS($B$2)),1E-9)),"No","Yes"))),""))</f>
        <v/>
      </c>
      <c r="N202" s="8">
        <f>IF(H202&lt;&gt;"Ready","",IFERROR(IF(I202=0,"No inventory",IF(B202=0,"No COGS",IF(M202="Yes","Slow mover","Within threshold"))),""))</f>
        <v/>
      </c>
      <c r="O202" s="8">
        <f>IF(H202&lt;&gt;"Ready","",IFERROR(IF(I202=0,"Turnover and DIO undefined: average inventory is zero. Check snapshot coverage and valuation.",IF(B202=0,"Turnover is zero; DIO has no finite value because COGS is zero. Stock with no COGS is flagged for review.","")),""))</f>
        <v/>
      </c>
    </row>
    <row r="203">
      <c r="A203" s="6" t="n"/>
      <c r="B203" s="7" t="n"/>
      <c r="C203" s="7" t="n"/>
      <c r="D203" s="7" t="n"/>
      <c r="E203" s="7" t="n"/>
      <c r="F203" s="7" t="n"/>
      <c r="G203" s="7" t="n"/>
      <c r="H203" s="8">
        <f>IF(COUNTA(A203:G203)=0,"",IF(TRIM(A203&amp;"")="","Item required",IFERROR(IF(OR(COUNT($B$2)&lt;&gt;1,$B$2&lt;0),"Enter nonnegative DIO threshold in B2",IF(NOT(AND(COUNT(B203,F203)=2,B203&gt;=0,F203&gt;0,COUNT(G203)=COUNTA(G203),N(G203)&gt;=0)),"Enter nonnegative values and positive period days",IF(NOT(OR(AND(COUNT(E203)=1,E203&gt;=0,COUNTA(C203:D203)=0),AND(E203="",COUNT(C203:D203)=2,MIN(C203:D203)&gt;=0))),"Enter average OR both opening and closing",IF(IF(IF(COUNT(E203)=1,E203,IF(C203/2+D203/2=0,(C203+D203)/2,C203/2+D203/2))=0,N(C203)+N(D203)+N(E203)=0,IF(B203=0,TRUE,B203/(IF(COUNT(E203)=1,E203,IF(C203/2+D203/2=0,(C203+D203)/2,C203/2+D203/2)))&gt;0)),"Ready","Calculated value below numeric range; rescale")))),"Check inputs / numeric range")))</f>
        <v/>
      </c>
      <c r="I203" s="8">
        <f>IF(H203&lt;&gt;"Ready","",IFERROR(IF(COUNT(E203)=1,E203,IF(C203/2+D203/2=0,(C203+D203)/2,C203/2+D203/2)),""))</f>
        <v/>
      </c>
      <c r="J203" s="8">
        <f>IF(H203&lt;&gt;"Ready","",IFERROR(IF(I203=0,"",B203/I203),""))</f>
        <v/>
      </c>
      <c r="K203" s="8">
        <f>IF(H203&lt;&gt;"Ready","",IFERROR(IF(OR(I203=0,B203=0),"",F203/J203),""))</f>
        <v/>
      </c>
      <c r="L203" s="8">
        <f>IF(H203&lt;&gt;"Ready","",IFERROR(IF(G203="","",I203*(G203/100)),""))</f>
        <v/>
      </c>
      <c r="M203" s="8">
        <f>IF(H203&lt;&gt;"Ready","",IFERROR(IF(I203=0,"No",IF(B203=0,"Yes",IF(OR(K203&lt;=$B$2,K203-$B$2&lt;=MIN(8.881784197001252E-16*MAX(ABS(K203),ABS($B$2)),1E-9)),"No","Yes"))),""))</f>
        <v/>
      </c>
      <c r="N203" s="8">
        <f>IF(H203&lt;&gt;"Ready","",IFERROR(IF(I203=0,"No inventory",IF(B203=0,"No COGS",IF(M203="Yes","Slow mover","Within threshold"))),""))</f>
        <v/>
      </c>
      <c r="O203" s="8">
        <f>IF(H203&lt;&gt;"Ready","",IFERROR(IF(I203=0,"Turnover and DIO undefined: average inventory is zero. Check snapshot coverage and valuation.",IF(B203=0,"Turnover is zero; DIO has no finite value because COGS is zero. Stock with no COGS is flagged for review.","")),""))</f>
        <v/>
      </c>
    </row>
    <row r="204">
      <c r="A204" s="6" t="n"/>
      <c r="B204" s="7" t="n"/>
      <c r="C204" s="7" t="n"/>
      <c r="D204" s="7" t="n"/>
      <c r="E204" s="7" t="n"/>
      <c r="F204" s="7" t="n"/>
      <c r="G204" s="7" t="n"/>
      <c r="H204" s="8">
        <f>IF(COUNTA(A204:G204)=0,"",IF(TRIM(A204&amp;"")="","Item required",IFERROR(IF(OR(COUNT($B$2)&lt;&gt;1,$B$2&lt;0),"Enter nonnegative DIO threshold in B2",IF(NOT(AND(COUNT(B204,F204)=2,B204&gt;=0,F204&gt;0,COUNT(G204)=COUNTA(G204),N(G204)&gt;=0)),"Enter nonnegative values and positive period days",IF(NOT(OR(AND(COUNT(E204)=1,E204&gt;=0,COUNTA(C204:D204)=0),AND(E204="",COUNT(C204:D204)=2,MIN(C204:D204)&gt;=0))),"Enter average OR both opening and closing",IF(IF(IF(COUNT(E204)=1,E204,IF(C204/2+D204/2=0,(C204+D204)/2,C204/2+D204/2))=0,N(C204)+N(D204)+N(E204)=0,IF(B204=0,TRUE,B204/(IF(COUNT(E204)=1,E204,IF(C204/2+D204/2=0,(C204+D204)/2,C204/2+D204/2)))&gt;0)),"Ready","Calculated value below numeric range; rescale")))),"Check inputs / numeric range")))</f>
        <v/>
      </c>
      <c r="I204" s="8">
        <f>IF(H204&lt;&gt;"Ready","",IFERROR(IF(COUNT(E204)=1,E204,IF(C204/2+D204/2=0,(C204+D204)/2,C204/2+D204/2)),""))</f>
        <v/>
      </c>
      <c r="J204" s="8">
        <f>IF(H204&lt;&gt;"Ready","",IFERROR(IF(I204=0,"",B204/I204),""))</f>
        <v/>
      </c>
      <c r="K204" s="8">
        <f>IF(H204&lt;&gt;"Ready","",IFERROR(IF(OR(I204=0,B204=0),"",F204/J204),""))</f>
        <v/>
      </c>
      <c r="L204" s="8">
        <f>IF(H204&lt;&gt;"Ready","",IFERROR(IF(G204="","",I204*(G204/100)),""))</f>
        <v/>
      </c>
      <c r="M204" s="8">
        <f>IF(H204&lt;&gt;"Ready","",IFERROR(IF(I204=0,"No",IF(B204=0,"Yes",IF(OR(K204&lt;=$B$2,K204-$B$2&lt;=MIN(8.881784197001252E-16*MAX(ABS(K204),ABS($B$2)),1E-9)),"No","Yes"))),""))</f>
        <v/>
      </c>
      <c r="N204" s="8">
        <f>IF(H204&lt;&gt;"Ready","",IFERROR(IF(I204=0,"No inventory",IF(B204=0,"No COGS",IF(M204="Yes","Slow mover","Within threshold"))),""))</f>
        <v/>
      </c>
      <c r="O204" s="8">
        <f>IF(H204&lt;&gt;"Ready","",IFERROR(IF(I204=0,"Turnover and DIO undefined: average inventory is zero. Check snapshot coverage and valuation.",IF(B204=0,"Turnover is zero; DIO has no finite value because COGS is zero. Stock with no COGS is flagged for review.","")),""))</f>
        <v/>
      </c>
    </row>
    <row r="205">
      <c r="A205" s="6" t="n"/>
      <c r="B205" s="7" t="n"/>
      <c r="C205" s="7" t="n"/>
      <c r="D205" s="7" t="n"/>
      <c r="E205" s="7" t="n"/>
      <c r="F205" s="7" t="n"/>
      <c r="G205" s="7" t="n"/>
      <c r="H205" s="8">
        <f>IF(COUNTA(A205:G205)=0,"",IF(TRIM(A205&amp;"")="","Item required",IFERROR(IF(OR(COUNT($B$2)&lt;&gt;1,$B$2&lt;0),"Enter nonnegative DIO threshold in B2",IF(NOT(AND(COUNT(B205,F205)=2,B205&gt;=0,F205&gt;0,COUNT(G205)=COUNTA(G205),N(G205)&gt;=0)),"Enter nonnegative values and positive period days",IF(NOT(OR(AND(COUNT(E205)=1,E205&gt;=0,COUNTA(C205:D205)=0),AND(E205="",COUNT(C205:D205)=2,MIN(C205:D205)&gt;=0))),"Enter average OR both opening and closing",IF(IF(IF(COUNT(E205)=1,E205,IF(C205/2+D205/2=0,(C205+D205)/2,C205/2+D205/2))=0,N(C205)+N(D205)+N(E205)=0,IF(B205=0,TRUE,B205/(IF(COUNT(E205)=1,E205,IF(C205/2+D205/2=0,(C205+D205)/2,C205/2+D205/2)))&gt;0)),"Ready","Calculated value below numeric range; rescale")))),"Check inputs / numeric range")))</f>
        <v/>
      </c>
      <c r="I205" s="8">
        <f>IF(H205&lt;&gt;"Ready","",IFERROR(IF(COUNT(E205)=1,E205,IF(C205/2+D205/2=0,(C205+D205)/2,C205/2+D205/2)),""))</f>
        <v/>
      </c>
      <c r="J205" s="8">
        <f>IF(H205&lt;&gt;"Ready","",IFERROR(IF(I205=0,"",B205/I205),""))</f>
        <v/>
      </c>
      <c r="K205" s="8">
        <f>IF(H205&lt;&gt;"Ready","",IFERROR(IF(OR(I205=0,B205=0),"",F205/J205),""))</f>
        <v/>
      </c>
      <c r="L205" s="8">
        <f>IF(H205&lt;&gt;"Ready","",IFERROR(IF(G205="","",I205*(G205/100)),""))</f>
        <v/>
      </c>
      <c r="M205" s="8">
        <f>IF(H205&lt;&gt;"Ready","",IFERROR(IF(I205=0,"No",IF(B205=0,"Yes",IF(OR(K205&lt;=$B$2,K205-$B$2&lt;=MIN(8.881784197001252E-16*MAX(ABS(K205),ABS($B$2)),1E-9)),"No","Yes"))),""))</f>
        <v/>
      </c>
      <c r="N205" s="8">
        <f>IF(H205&lt;&gt;"Ready","",IFERROR(IF(I205=0,"No inventory",IF(B205=0,"No COGS",IF(M205="Yes","Slow mover","Within threshold"))),""))</f>
        <v/>
      </c>
      <c r="O205" s="8">
        <f>IF(H205&lt;&gt;"Ready","",IFERROR(IF(I205=0,"Turnover and DIO undefined: average inventory is zero. Check snapshot coverage and valuation.",IF(B205=0,"Turnover is zero; DIO has no finite value because COGS is zero. Stock with no COGS is flagged for review.","")),""))</f>
        <v/>
      </c>
    </row>
    <row r="206">
      <c r="A206" s="6" t="n"/>
      <c r="B206" s="7" t="n"/>
      <c r="C206" s="7" t="n"/>
      <c r="D206" s="7" t="n"/>
      <c r="E206" s="7" t="n"/>
      <c r="F206" s="7" t="n"/>
      <c r="G206" s="7" t="n"/>
      <c r="H206" s="8">
        <f>IF(COUNTA(A206:G206)=0,"",IF(TRIM(A206&amp;"")="","Item required",IFERROR(IF(OR(COUNT($B$2)&lt;&gt;1,$B$2&lt;0),"Enter nonnegative DIO threshold in B2",IF(NOT(AND(COUNT(B206,F206)=2,B206&gt;=0,F206&gt;0,COUNT(G206)=COUNTA(G206),N(G206)&gt;=0)),"Enter nonnegative values and positive period days",IF(NOT(OR(AND(COUNT(E206)=1,E206&gt;=0,COUNTA(C206:D206)=0),AND(E206="",COUNT(C206:D206)=2,MIN(C206:D206)&gt;=0))),"Enter average OR both opening and closing",IF(IF(IF(COUNT(E206)=1,E206,IF(C206/2+D206/2=0,(C206+D206)/2,C206/2+D206/2))=0,N(C206)+N(D206)+N(E206)=0,IF(B206=0,TRUE,B206/(IF(COUNT(E206)=1,E206,IF(C206/2+D206/2=0,(C206+D206)/2,C206/2+D206/2)))&gt;0)),"Ready","Calculated value below numeric range; rescale")))),"Check inputs / numeric range")))</f>
        <v/>
      </c>
      <c r="I206" s="8">
        <f>IF(H206&lt;&gt;"Ready","",IFERROR(IF(COUNT(E206)=1,E206,IF(C206/2+D206/2=0,(C206+D206)/2,C206/2+D206/2)),""))</f>
        <v/>
      </c>
      <c r="J206" s="8">
        <f>IF(H206&lt;&gt;"Ready","",IFERROR(IF(I206=0,"",B206/I206),""))</f>
        <v/>
      </c>
      <c r="K206" s="8">
        <f>IF(H206&lt;&gt;"Ready","",IFERROR(IF(OR(I206=0,B206=0),"",F206/J206),""))</f>
        <v/>
      </c>
      <c r="L206" s="8">
        <f>IF(H206&lt;&gt;"Ready","",IFERROR(IF(G206="","",I206*(G206/100)),""))</f>
        <v/>
      </c>
      <c r="M206" s="8">
        <f>IF(H206&lt;&gt;"Ready","",IFERROR(IF(I206=0,"No",IF(B206=0,"Yes",IF(OR(K206&lt;=$B$2,K206-$B$2&lt;=MIN(8.881784197001252E-16*MAX(ABS(K206),ABS($B$2)),1E-9)),"No","Yes"))),""))</f>
        <v/>
      </c>
      <c r="N206" s="8">
        <f>IF(H206&lt;&gt;"Ready","",IFERROR(IF(I206=0,"No inventory",IF(B206=0,"No COGS",IF(M206="Yes","Slow mover","Within threshold"))),""))</f>
        <v/>
      </c>
      <c r="O206" s="8">
        <f>IF(H206&lt;&gt;"Ready","",IFERROR(IF(I206=0,"Turnover and DIO undefined: average inventory is zero. Check snapshot coverage and valuation.",IF(B206=0,"Turnover is zero; DIO has no finite value because COGS is zero. Stock with no COGS is flagged for review.","")),""))</f>
        <v/>
      </c>
    </row>
    <row r="207">
      <c r="A207" s="6" t="n"/>
      <c r="B207" s="7" t="n"/>
      <c r="C207" s="7" t="n"/>
      <c r="D207" s="7" t="n"/>
      <c r="E207" s="7" t="n"/>
      <c r="F207" s="7" t="n"/>
      <c r="G207" s="7" t="n"/>
      <c r="H207" s="8">
        <f>IF(COUNTA(A207:G207)=0,"",IF(TRIM(A207&amp;"")="","Item required",IFERROR(IF(OR(COUNT($B$2)&lt;&gt;1,$B$2&lt;0),"Enter nonnegative DIO threshold in B2",IF(NOT(AND(COUNT(B207,F207)=2,B207&gt;=0,F207&gt;0,COUNT(G207)=COUNTA(G207),N(G207)&gt;=0)),"Enter nonnegative values and positive period days",IF(NOT(OR(AND(COUNT(E207)=1,E207&gt;=0,COUNTA(C207:D207)=0),AND(E207="",COUNT(C207:D207)=2,MIN(C207:D207)&gt;=0))),"Enter average OR both opening and closing",IF(IF(IF(COUNT(E207)=1,E207,IF(C207/2+D207/2=0,(C207+D207)/2,C207/2+D207/2))=0,N(C207)+N(D207)+N(E207)=0,IF(B207=0,TRUE,B207/(IF(COUNT(E207)=1,E207,IF(C207/2+D207/2=0,(C207+D207)/2,C207/2+D207/2)))&gt;0)),"Ready","Calculated value below numeric range; rescale")))),"Check inputs / numeric range")))</f>
        <v/>
      </c>
      <c r="I207" s="8">
        <f>IF(H207&lt;&gt;"Ready","",IFERROR(IF(COUNT(E207)=1,E207,IF(C207/2+D207/2=0,(C207+D207)/2,C207/2+D207/2)),""))</f>
        <v/>
      </c>
      <c r="J207" s="8">
        <f>IF(H207&lt;&gt;"Ready","",IFERROR(IF(I207=0,"",B207/I207),""))</f>
        <v/>
      </c>
      <c r="K207" s="8">
        <f>IF(H207&lt;&gt;"Ready","",IFERROR(IF(OR(I207=0,B207=0),"",F207/J207),""))</f>
        <v/>
      </c>
      <c r="L207" s="8">
        <f>IF(H207&lt;&gt;"Ready","",IFERROR(IF(G207="","",I207*(G207/100)),""))</f>
        <v/>
      </c>
      <c r="M207" s="8">
        <f>IF(H207&lt;&gt;"Ready","",IFERROR(IF(I207=0,"No",IF(B207=0,"Yes",IF(OR(K207&lt;=$B$2,K207-$B$2&lt;=MIN(8.881784197001252E-16*MAX(ABS(K207),ABS($B$2)),1E-9)),"No","Yes"))),""))</f>
        <v/>
      </c>
      <c r="N207" s="8">
        <f>IF(H207&lt;&gt;"Ready","",IFERROR(IF(I207=0,"No inventory",IF(B207=0,"No COGS",IF(M207="Yes","Slow mover","Within threshold"))),""))</f>
        <v/>
      </c>
      <c r="O207" s="8">
        <f>IF(H207&lt;&gt;"Ready","",IFERROR(IF(I207=0,"Turnover and DIO undefined: average inventory is zero. Check snapshot coverage and valuation.",IF(B207=0,"Turnover is zero; DIO has no finite value because COGS is zero. Stock with no COGS is flagged for review.","")),""))</f>
        <v/>
      </c>
    </row>
    <row r="208">
      <c r="A208" s="6" t="n"/>
      <c r="B208" s="7" t="n"/>
      <c r="C208" s="7" t="n"/>
      <c r="D208" s="7" t="n"/>
      <c r="E208" s="7" t="n"/>
      <c r="F208" s="7" t="n"/>
      <c r="G208" s="7" t="n"/>
      <c r="H208" s="8">
        <f>IF(COUNTA(A208:G208)=0,"",IF(TRIM(A208&amp;"")="","Item required",IFERROR(IF(OR(COUNT($B$2)&lt;&gt;1,$B$2&lt;0),"Enter nonnegative DIO threshold in B2",IF(NOT(AND(COUNT(B208,F208)=2,B208&gt;=0,F208&gt;0,COUNT(G208)=COUNTA(G208),N(G208)&gt;=0)),"Enter nonnegative values and positive period days",IF(NOT(OR(AND(COUNT(E208)=1,E208&gt;=0,COUNTA(C208:D208)=0),AND(E208="",COUNT(C208:D208)=2,MIN(C208:D208)&gt;=0))),"Enter average OR both opening and closing",IF(IF(IF(COUNT(E208)=1,E208,IF(C208/2+D208/2=0,(C208+D208)/2,C208/2+D208/2))=0,N(C208)+N(D208)+N(E208)=0,IF(B208=0,TRUE,B208/(IF(COUNT(E208)=1,E208,IF(C208/2+D208/2=0,(C208+D208)/2,C208/2+D208/2)))&gt;0)),"Ready","Calculated value below numeric range; rescale")))),"Check inputs / numeric range")))</f>
        <v/>
      </c>
      <c r="I208" s="8">
        <f>IF(H208&lt;&gt;"Ready","",IFERROR(IF(COUNT(E208)=1,E208,IF(C208/2+D208/2=0,(C208+D208)/2,C208/2+D208/2)),""))</f>
        <v/>
      </c>
      <c r="J208" s="8">
        <f>IF(H208&lt;&gt;"Ready","",IFERROR(IF(I208=0,"",B208/I208),""))</f>
        <v/>
      </c>
      <c r="K208" s="8">
        <f>IF(H208&lt;&gt;"Ready","",IFERROR(IF(OR(I208=0,B208=0),"",F208/J208),""))</f>
        <v/>
      </c>
      <c r="L208" s="8">
        <f>IF(H208&lt;&gt;"Ready","",IFERROR(IF(G208="","",I208*(G208/100)),""))</f>
        <v/>
      </c>
      <c r="M208" s="8">
        <f>IF(H208&lt;&gt;"Ready","",IFERROR(IF(I208=0,"No",IF(B208=0,"Yes",IF(OR(K208&lt;=$B$2,K208-$B$2&lt;=MIN(8.881784197001252E-16*MAX(ABS(K208),ABS($B$2)),1E-9)),"No","Yes"))),""))</f>
        <v/>
      </c>
      <c r="N208" s="8">
        <f>IF(H208&lt;&gt;"Ready","",IFERROR(IF(I208=0,"No inventory",IF(B208=0,"No COGS",IF(M208="Yes","Slow mover","Within threshold"))),""))</f>
        <v/>
      </c>
      <c r="O208" s="8">
        <f>IF(H208&lt;&gt;"Ready","",IFERROR(IF(I208=0,"Turnover and DIO undefined: average inventory is zero. Check snapshot coverage and valuation.",IF(B208=0,"Turnover is zero; DIO has no finite value because COGS is zero. Stock with no COGS is flagged for review.","")),""))</f>
        <v/>
      </c>
    </row>
    <row r="209">
      <c r="A209" s="6" t="n"/>
      <c r="B209" s="7" t="n"/>
      <c r="C209" s="7" t="n"/>
      <c r="D209" s="7" t="n"/>
      <c r="E209" s="7" t="n"/>
      <c r="F209" s="7" t="n"/>
      <c r="G209" s="7" t="n"/>
      <c r="H209" s="8">
        <f>IF(COUNTA(A209:G209)=0,"",IF(TRIM(A209&amp;"")="","Item required",IFERROR(IF(OR(COUNT($B$2)&lt;&gt;1,$B$2&lt;0),"Enter nonnegative DIO threshold in B2",IF(NOT(AND(COUNT(B209,F209)=2,B209&gt;=0,F209&gt;0,COUNT(G209)=COUNTA(G209),N(G209)&gt;=0)),"Enter nonnegative values and positive period days",IF(NOT(OR(AND(COUNT(E209)=1,E209&gt;=0,COUNTA(C209:D209)=0),AND(E209="",COUNT(C209:D209)=2,MIN(C209:D209)&gt;=0))),"Enter average OR both opening and closing",IF(IF(IF(COUNT(E209)=1,E209,IF(C209/2+D209/2=0,(C209+D209)/2,C209/2+D209/2))=0,N(C209)+N(D209)+N(E209)=0,IF(B209=0,TRUE,B209/(IF(COUNT(E209)=1,E209,IF(C209/2+D209/2=0,(C209+D209)/2,C209/2+D209/2)))&gt;0)),"Ready","Calculated value below numeric range; rescale")))),"Check inputs / numeric range")))</f>
        <v/>
      </c>
      <c r="I209" s="8">
        <f>IF(H209&lt;&gt;"Ready","",IFERROR(IF(COUNT(E209)=1,E209,IF(C209/2+D209/2=0,(C209+D209)/2,C209/2+D209/2)),""))</f>
        <v/>
      </c>
      <c r="J209" s="8">
        <f>IF(H209&lt;&gt;"Ready","",IFERROR(IF(I209=0,"",B209/I209),""))</f>
        <v/>
      </c>
      <c r="K209" s="8">
        <f>IF(H209&lt;&gt;"Ready","",IFERROR(IF(OR(I209=0,B209=0),"",F209/J209),""))</f>
        <v/>
      </c>
      <c r="L209" s="8">
        <f>IF(H209&lt;&gt;"Ready","",IFERROR(IF(G209="","",I209*(G209/100)),""))</f>
        <v/>
      </c>
      <c r="M209" s="8">
        <f>IF(H209&lt;&gt;"Ready","",IFERROR(IF(I209=0,"No",IF(B209=0,"Yes",IF(OR(K209&lt;=$B$2,K209-$B$2&lt;=MIN(8.881784197001252E-16*MAX(ABS(K209),ABS($B$2)),1E-9)),"No","Yes"))),""))</f>
        <v/>
      </c>
      <c r="N209" s="8">
        <f>IF(H209&lt;&gt;"Ready","",IFERROR(IF(I209=0,"No inventory",IF(B209=0,"No COGS",IF(M209="Yes","Slow mover","Within threshold"))),""))</f>
        <v/>
      </c>
      <c r="O209" s="8">
        <f>IF(H209&lt;&gt;"Ready","",IFERROR(IF(I209=0,"Turnover and DIO undefined: average inventory is zero. Check snapshot coverage and valuation.",IF(B209=0,"Turnover is zero; DIO has no finite value because COGS is zero. Stock with no COGS is flagged for review.","")),""))</f>
        <v/>
      </c>
    </row>
    <row r="210">
      <c r="A210" s="6" t="n"/>
      <c r="B210" s="7" t="n"/>
      <c r="C210" s="7" t="n"/>
      <c r="D210" s="7" t="n"/>
      <c r="E210" s="7" t="n"/>
      <c r="F210" s="7" t="n"/>
      <c r="G210" s="7" t="n"/>
      <c r="H210" s="8">
        <f>IF(COUNTA(A210:G210)=0,"",IF(TRIM(A210&amp;"")="","Item required",IFERROR(IF(OR(COUNT($B$2)&lt;&gt;1,$B$2&lt;0),"Enter nonnegative DIO threshold in B2",IF(NOT(AND(COUNT(B210,F210)=2,B210&gt;=0,F210&gt;0,COUNT(G210)=COUNTA(G210),N(G210)&gt;=0)),"Enter nonnegative values and positive period days",IF(NOT(OR(AND(COUNT(E210)=1,E210&gt;=0,COUNTA(C210:D210)=0),AND(E210="",COUNT(C210:D210)=2,MIN(C210:D210)&gt;=0))),"Enter average OR both opening and closing",IF(IF(IF(COUNT(E210)=1,E210,IF(C210/2+D210/2=0,(C210+D210)/2,C210/2+D210/2))=0,N(C210)+N(D210)+N(E210)=0,IF(B210=0,TRUE,B210/(IF(COUNT(E210)=1,E210,IF(C210/2+D210/2=0,(C210+D210)/2,C210/2+D210/2)))&gt;0)),"Ready","Calculated value below numeric range; rescale")))),"Check inputs / numeric range")))</f>
        <v/>
      </c>
      <c r="I210" s="8">
        <f>IF(H210&lt;&gt;"Ready","",IFERROR(IF(COUNT(E210)=1,E210,IF(C210/2+D210/2=0,(C210+D210)/2,C210/2+D210/2)),""))</f>
        <v/>
      </c>
      <c r="J210" s="8">
        <f>IF(H210&lt;&gt;"Ready","",IFERROR(IF(I210=0,"",B210/I210),""))</f>
        <v/>
      </c>
      <c r="K210" s="8">
        <f>IF(H210&lt;&gt;"Ready","",IFERROR(IF(OR(I210=0,B210=0),"",F210/J210),""))</f>
        <v/>
      </c>
      <c r="L210" s="8">
        <f>IF(H210&lt;&gt;"Ready","",IFERROR(IF(G210="","",I210*(G210/100)),""))</f>
        <v/>
      </c>
      <c r="M210" s="8">
        <f>IF(H210&lt;&gt;"Ready","",IFERROR(IF(I210=0,"No",IF(B210=0,"Yes",IF(OR(K210&lt;=$B$2,K210-$B$2&lt;=MIN(8.881784197001252E-16*MAX(ABS(K210),ABS($B$2)),1E-9)),"No","Yes"))),""))</f>
        <v/>
      </c>
      <c r="N210" s="8">
        <f>IF(H210&lt;&gt;"Ready","",IFERROR(IF(I210=0,"No inventory",IF(B210=0,"No COGS",IF(M210="Yes","Slow mover","Within threshold"))),""))</f>
        <v/>
      </c>
      <c r="O210" s="8">
        <f>IF(H210&lt;&gt;"Ready","",IFERROR(IF(I210=0,"Turnover and DIO undefined: average inventory is zero. Check snapshot coverage and valuation.",IF(B210=0,"Turnover is zero; DIO has no finite value because COGS is zero. Stock with no COGS is flagged for review.","")),""))</f>
        <v/>
      </c>
    </row>
    <row r="211">
      <c r="A211" s="6" t="n"/>
      <c r="B211" s="7" t="n"/>
      <c r="C211" s="7" t="n"/>
      <c r="D211" s="7" t="n"/>
      <c r="E211" s="7" t="n"/>
      <c r="F211" s="7" t="n"/>
      <c r="G211" s="7" t="n"/>
      <c r="H211" s="8">
        <f>IF(COUNTA(A211:G211)=0,"",IF(TRIM(A211&amp;"")="","Item required",IFERROR(IF(OR(COUNT($B$2)&lt;&gt;1,$B$2&lt;0),"Enter nonnegative DIO threshold in B2",IF(NOT(AND(COUNT(B211,F211)=2,B211&gt;=0,F211&gt;0,COUNT(G211)=COUNTA(G211),N(G211)&gt;=0)),"Enter nonnegative values and positive period days",IF(NOT(OR(AND(COUNT(E211)=1,E211&gt;=0,COUNTA(C211:D211)=0),AND(E211="",COUNT(C211:D211)=2,MIN(C211:D211)&gt;=0))),"Enter average OR both opening and closing",IF(IF(IF(COUNT(E211)=1,E211,IF(C211/2+D211/2=0,(C211+D211)/2,C211/2+D211/2))=0,N(C211)+N(D211)+N(E211)=0,IF(B211=0,TRUE,B211/(IF(COUNT(E211)=1,E211,IF(C211/2+D211/2=0,(C211+D211)/2,C211/2+D211/2)))&gt;0)),"Ready","Calculated value below numeric range; rescale")))),"Check inputs / numeric range")))</f>
        <v/>
      </c>
      <c r="I211" s="8">
        <f>IF(H211&lt;&gt;"Ready","",IFERROR(IF(COUNT(E211)=1,E211,IF(C211/2+D211/2=0,(C211+D211)/2,C211/2+D211/2)),""))</f>
        <v/>
      </c>
      <c r="J211" s="8">
        <f>IF(H211&lt;&gt;"Ready","",IFERROR(IF(I211=0,"",B211/I211),""))</f>
        <v/>
      </c>
      <c r="K211" s="8">
        <f>IF(H211&lt;&gt;"Ready","",IFERROR(IF(OR(I211=0,B211=0),"",F211/J211),""))</f>
        <v/>
      </c>
      <c r="L211" s="8">
        <f>IF(H211&lt;&gt;"Ready","",IFERROR(IF(G211="","",I211*(G211/100)),""))</f>
        <v/>
      </c>
      <c r="M211" s="8">
        <f>IF(H211&lt;&gt;"Ready","",IFERROR(IF(I211=0,"No",IF(B211=0,"Yes",IF(OR(K211&lt;=$B$2,K211-$B$2&lt;=MIN(8.881784197001252E-16*MAX(ABS(K211),ABS($B$2)),1E-9)),"No","Yes"))),""))</f>
        <v/>
      </c>
      <c r="N211" s="8">
        <f>IF(H211&lt;&gt;"Ready","",IFERROR(IF(I211=0,"No inventory",IF(B211=0,"No COGS",IF(M211="Yes","Slow mover","Within threshold"))),""))</f>
        <v/>
      </c>
      <c r="O211" s="8">
        <f>IF(H211&lt;&gt;"Ready","",IFERROR(IF(I211=0,"Turnover and DIO undefined: average inventory is zero. Check snapshot coverage and valuation.",IF(B211=0,"Turnover is zero; DIO has no finite value because COGS is zero. Stock with no COGS is flagged for review.","")),""))</f>
        <v/>
      </c>
    </row>
    <row r="212">
      <c r="A212" s="6" t="n"/>
      <c r="B212" s="7" t="n"/>
      <c r="C212" s="7" t="n"/>
      <c r="D212" s="7" t="n"/>
      <c r="E212" s="7" t="n"/>
      <c r="F212" s="7" t="n"/>
      <c r="G212" s="7" t="n"/>
      <c r="H212" s="8">
        <f>IF(COUNTA(A212:G212)=0,"",IF(TRIM(A212&amp;"")="","Item required",IFERROR(IF(OR(COUNT($B$2)&lt;&gt;1,$B$2&lt;0),"Enter nonnegative DIO threshold in B2",IF(NOT(AND(COUNT(B212,F212)=2,B212&gt;=0,F212&gt;0,COUNT(G212)=COUNTA(G212),N(G212)&gt;=0)),"Enter nonnegative values and positive period days",IF(NOT(OR(AND(COUNT(E212)=1,E212&gt;=0,COUNTA(C212:D212)=0),AND(E212="",COUNT(C212:D212)=2,MIN(C212:D212)&gt;=0))),"Enter average OR both opening and closing",IF(IF(IF(COUNT(E212)=1,E212,IF(C212/2+D212/2=0,(C212+D212)/2,C212/2+D212/2))=0,N(C212)+N(D212)+N(E212)=0,IF(B212=0,TRUE,B212/(IF(COUNT(E212)=1,E212,IF(C212/2+D212/2=0,(C212+D212)/2,C212/2+D212/2)))&gt;0)),"Ready","Calculated value below numeric range; rescale")))),"Check inputs / numeric range")))</f>
        <v/>
      </c>
      <c r="I212" s="8">
        <f>IF(H212&lt;&gt;"Ready","",IFERROR(IF(COUNT(E212)=1,E212,IF(C212/2+D212/2=0,(C212+D212)/2,C212/2+D212/2)),""))</f>
        <v/>
      </c>
      <c r="J212" s="8">
        <f>IF(H212&lt;&gt;"Ready","",IFERROR(IF(I212=0,"",B212/I212),""))</f>
        <v/>
      </c>
      <c r="K212" s="8">
        <f>IF(H212&lt;&gt;"Ready","",IFERROR(IF(OR(I212=0,B212=0),"",F212/J212),""))</f>
        <v/>
      </c>
      <c r="L212" s="8">
        <f>IF(H212&lt;&gt;"Ready","",IFERROR(IF(G212="","",I212*(G212/100)),""))</f>
        <v/>
      </c>
      <c r="M212" s="8">
        <f>IF(H212&lt;&gt;"Ready","",IFERROR(IF(I212=0,"No",IF(B212=0,"Yes",IF(OR(K212&lt;=$B$2,K212-$B$2&lt;=MIN(8.881784197001252E-16*MAX(ABS(K212),ABS($B$2)),1E-9)),"No","Yes"))),""))</f>
        <v/>
      </c>
      <c r="N212" s="8">
        <f>IF(H212&lt;&gt;"Ready","",IFERROR(IF(I212=0,"No inventory",IF(B212=0,"No COGS",IF(M212="Yes","Slow mover","Within threshold"))),""))</f>
        <v/>
      </c>
      <c r="O212" s="8">
        <f>IF(H212&lt;&gt;"Ready","",IFERROR(IF(I212=0,"Turnover and DIO undefined: average inventory is zero. Check snapshot coverage and valuation.",IF(B212=0,"Turnover is zero; DIO has no finite value because COGS is zero. Stock with no COGS is flagged for review.","")),""))</f>
        <v/>
      </c>
    </row>
    <row r="213">
      <c r="A213" s="6" t="n"/>
      <c r="B213" s="7" t="n"/>
      <c r="C213" s="7" t="n"/>
      <c r="D213" s="7" t="n"/>
      <c r="E213" s="7" t="n"/>
      <c r="F213" s="7" t="n"/>
      <c r="G213" s="7" t="n"/>
      <c r="H213" s="8">
        <f>IF(COUNTA(A213:G213)=0,"",IF(TRIM(A213&amp;"")="","Item required",IFERROR(IF(OR(COUNT($B$2)&lt;&gt;1,$B$2&lt;0),"Enter nonnegative DIO threshold in B2",IF(NOT(AND(COUNT(B213,F213)=2,B213&gt;=0,F213&gt;0,COUNT(G213)=COUNTA(G213),N(G213)&gt;=0)),"Enter nonnegative values and positive period days",IF(NOT(OR(AND(COUNT(E213)=1,E213&gt;=0,COUNTA(C213:D213)=0),AND(E213="",COUNT(C213:D213)=2,MIN(C213:D213)&gt;=0))),"Enter average OR both opening and closing",IF(IF(IF(COUNT(E213)=1,E213,IF(C213/2+D213/2=0,(C213+D213)/2,C213/2+D213/2))=0,N(C213)+N(D213)+N(E213)=0,IF(B213=0,TRUE,B213/(IF(COUNT(E213)=1,E213,IF(C213/2+D213/2=0,(C213+D213)/2,C213/2+D213/2)))&gt;0)),"Ready","Calculated value below numeric range; rescale")))),"Check inputs / numeric range")))</f>
        <v/>
      </c>
      <c r="I213" s="8">
        <f>IF(H213&lt;&gt;"Ready","",IFERROR(IF(COUNT(E213)=1,E213,IF(C213/2+D213/2=0,(C213+D213)/2,C213/2+D213/2)),""))</f>
        <v/>
      </c>
      <c r="J213" s="8">
        <f>IF(H213&lt;&gt;"Ready","",IFERROR(IF(I213=0,"",B213/I213),""))</f>
        <v/>
      </c>
      <c r="K213" s="8">
        <f>IF(H213&lt;&gt;"Ready","",IFERROR(IF(OR(I213=0,B213=0),"",F213/J213),""))</f>
        <v/>
      </c>
      <c r="L213" s="8">
        <f>IF(H213&lt;&gt;"Ready","",IFERROR(IF(G213="","",I213*(G213/100)),""))</f>
        <v/>
      </c>
      <c r="M213" s="8">
        <f>IF(H213&lt;&gt;"Ready","",IFERROR(IF(I213=0,"No",IF(B213=0,"Yes",IF(OR(K213&lt;=$B$2,K213-$B$2&lt;=MIN(8.881784197001252E-16*MAX(ABS(K213),ABS($B$2)),1E-9)),"No","Yes"))),""))</f>
        <v/>
      </c>
      <c r="N213" s="8">
        <f>IF(H213&lt;&gt;"Ready","",IFERROR(IF(I213=0,"No inventory",IF(B213=0,"No COGS",IF(M213="Yes","Slow mover","Within threshold"))),""))</f>
        <v/>
      </c>
      <c r="O213" s="8">
        <f>IF(H213&lt;&gt;"Ready","",IFERROR(IF(I213=0,"Turnover and DIO undefined: average inventory is zero. Check snapshot coverage and valuation.",IF(B213=0,"Turnover is zero; DIO has no finite value because COGS is zero. Stock with no COGS is flagged for review.","")),""))</f>
        <v/>
      </c>
    </row>
    <row r="214">
      <c r="A214" s="6" t="n"/>
      <c r="B214" s="7" t="n"/>
      <c r="C214" s="7" t="n"/>
      <c r="D214" s="7" t="n"/>
      <c r="E214" s="7" t="n"/>
      <c r="F214" s="7" t="n"/>
      <c r="G214" s="7" t="n"/>
      <c r="H214" s="8">
        <f>IF(COUNTA(A214:G214)=0,"",IF(TRIM(A214&amp;"")="","Item required",IFERROR(IF(OR(COUNT($B$2)&lt;&gt;1,$B$2&lt;0),"Enter nonnegative DIO threshold in B2",IF(NOT(AND(COUNT(B214,F214)=2,B214&gt;=0,F214&gt;0,COUNT(G214)=COUNTA(G214),N(G214)&gt;=0)),"Enter nonnegative values and positive period days",IF(NOT(OR(AND(COUNT(E214)=1,E214&gt;=0,COUNTA(C214:D214)=0),AND(E214="",COUNT(C214:D214)=2,MIN(C214:D214)&gt;=0))),"Enter average OR both opening and closing",IF(IF(IF(COUNT(E214)=1,E214,IF(C214/2+D214/2=0,(C214+D214)/2,C214/2+D214/2))=0,N(C214)+N(D214)+N(E214)=0,IF(B214=0,TRUE,B214/(IF(COUNT(E214)=1,E214,IF(C214/2+D214/2=0,(C214+D214)/2,C214/2+D214/2)))&gt;0)),"Ready","Calculated value below numeric range; rescale")))),"Check inputs / numeric range")))</f>
        <v/>
      </c>
      <c r="I214" s="8">
        <f>IF(H214&lt;&gt;"Ready","",IFERROR(IF(COUNT(E214)=1,E214,IF(C214/2+D214/2=0,(C214+D214)/2,C214/2+D214/2)),""))</f>
        <v/>
      </c>
      <c r="J214" s="8">
        <f>IF(H214&lt;&gt;"Ready","",IFERROR(IF(I214=0,"",B214/I214),""))</f>
        <v/>
      </c>
      <c r="K214" s="8">
        <f>IF(H214&lt;&gt;"Ready","",IFERROR(IF(OR(I214=0,B214=0),"",F214/J214),""))</f>
        <v/>
      </c>
      <c r="L214" s="8">
        <f>IF(H214&lt;&gt;"Ready","",IFERROR(IF(G214="","",I214*(G214/100)),""))</f>
        <v/>
      </c>
      <c r="M214" s="8">
        <f>IF(H214&lt;&gt;"Ready","",IFERROR(IF(I214=0,"No",IF(B214=0,"Yes",IF(OR(K214&lt;=$B$2,K214-$B$2&lt;=MIN(8.881784197001252E-16*MAX(ABS(K214),ABS($B$2)),1E-9)),"No","Yes"))),""))</f>
        <v/>
      </c>
      <c r="N214" s="8">
        <f>IF(H214&lt;&gt;"Ready","",IFERROR(IF(I214=0,"No inventory",IF(B214=0,"No COGS",IF(M214="Yes","Slow mover","Within threshold"))),""))</f>
        <v/>
      </c>
      <c r="O214" s="8">
        <f>IF(H214&lt;&gt;"Ready","",IFERROR(IF(I214=0,"Turnover and DIO undefined: average inventory is zero. Check snapshot coverage and valuation.",IF(B214=0,"Turnover is zero; DIO has no finite value because COGS is zero. Stock with no COGS is flagged for review.","")),""))</f>
        <v/>
      </c>
    </row>
    <row r="215">
      <c r="A215" s="6" t="n"/>
      <c r="B215" s="7" t="n"/>
      <c r="C215" s="7" t="n"/>
      <c r="D215" s="7" t="n"/>
      <c r="E215" s="7" t="n"/>
      <c r="F215" s="7" t="n"/>
      <c r="G215" s="7" t="n"/>
      <c r="H215" s="8">
        <f>IF(COUNTA(A215:G215)=0,"",IF(TRIM(A215&amp;"")="","Item required",IFERROR(IF(OR(COUNT($B$2)&lt;&gt;1,$B$2&lt;0),"Enter nonnegative DIO threshold in B2",IF(NOT(AND(COUNT(B215,F215)=2,B215&gt;=0,F215&gt;0,COUNT(G215)=COUNTA(G215),N(G215)&gt;=0)),"Enter nonnegative values and positive period days",IF(NOT(OR(AND(COUNT(E215)=1,E215&gt;=0,COUNTA(C215:D215)=0),AND(E215="",COUNT(C215:D215)=2,MIN(C215:D215)&gt;=0))),"Enter average OR both opening and closing",IF(IF(IF(COUNT(E215)=1,E215,IF(C215/2+D215/2=0,(C215+D215)/2,C215/2+D215/2))=0,N(C215)+N(D215)+N(E215)=0,IF(B215=0,TRUE,B215/(IF(COUNT(E215)=1,E215,IF(C215/2+D215/2=0,(C215+D215)/2,C215/2+D215/2)))&gt;0)),"Ready","Calculated value below numeric range; rescale")))),"Check inputs / numeric range")))</f>
        <v/>
      </c>
      <c r="I215" s="8">
        <f>IF(H215&lt;&gt;"Ready","",IFERROR(IF(COUNT(E215)=1,E215,IF(C215/2+D215/2=0,(C215+D215)/2,C215/2+D215/2)),""))</f>
        <v/>
      </c>
      <c r="J215" s="8">
        <f>IF(H215&lt;&gt;"Ready","",IFERROR(IF(I215=0,"",B215/I215),""))</f>
        <v/>
      </c>
      <c r="K215" s="8">
        <f>IF(H215&lt;&gt;"Ready","",IFERROR(IF(OR(I215=0,B215=0),"",F215/J215),""))</f>
        <v/>
      </c>
      <c r="L215" s="8">
        <f>IF(H215&lt;&gt;"Ready","",IFERROR(IF(G215="","",I215*(G215/100)),""))</f>
        <v/>
      </c>
      <c r="M215" s="8">
        <f>IF(H215&lt;&gt;"Ready","",IFERROR(IF(I215=0,"No",IF(B215=0,"Yes",IF(OR(K215&lt;=$B$2,K215-$B$2&lt;=MIN(8.881784197001252E-16*MAX(ABS(K215),ABS($B$2)),1E-9)),"No","Yes"))),""))</f>
        <v/>
      </c>
      <c r="N215" s="8">
        <f>IF(H215&lt;&gt;"Ready","",IFERROR(IF(I215=0,"No inventory",IF(B215=0,"No COGS",IF(M215="Yes","Slow mover","Within threshold"))),""))</f>
        <v/>
      </c>
      <c r="O215" s="8">
        <f>IF(H215&lt;&gt;"Ready","",IFERROR(IF(I215=0,"Turnover and DIO undefined: average inventory is zero. Check snapshot coverage and valuation.",IF(B215=0,"Turnover is zero; DIO has no finite value because COGS is zero. Stock with no COGS is flagged for review.","")),""))</f>
        <v/>
      </c>
    </row>
    <row r="216">
      <c r="A216" s="6" t="n"/>
      <c r="B216" s="7" t="n"/>
      <c r="C216" s="7" t="n"/>
      <c r="D216" s="7" t="n"/>
      <c r="E216" s="7" t="n"/>
      <c r="F216" s="7" t="n"/>
      <c r="G216" s="7" t="n"/>
      <c r="H216" s="8">
        <f>IF(COUNTA(A216:G216)=0,"",IF(TRIM(A216&amp;"")="","Item required",IFERROR(IF(OR(COUNT($B$2)&lt;&gt;1,$B$2&lt;0),"Enter nonnegative DIO threshold in B2",IF(NOT(AND(COUNT(B216,F216)=2,B216&gt;=0,F216&gt;0,COUNT(G216)=COUNTA(G216),N(G216)&gt;=0)),"Enter nonnegative values and positive period days",IF(NOT(OR(AND(COUNT(E216)=1,E216&gt;=0,COUNTA(C216:D216)=0),AND(E216="",COUNT(C216:D216)=2,MIN(C216:D216)&gt;=0))),"Enter average OR both opening and closing",IF(IF(IF(COUNT(E216)=1,E216,IF(C216/2+D216/2=0,(C216+D216)/2,C216/2+D216/2))=0,N(C216)+N(D216)+N(E216)=0,IF(B216=0,TRUE,B216/(IF(COUNT(E216)=1,E216,IF(C216/2+D216/2=0,(C216+D216)/2,C216/2+D216/2)))&gt;0)),"Ready","Calculated value below numeric range; rescale")))),"Check inputs / numeric range")))</f>
        <v/>
      </c>
      <c r="I216" s="8">
        <f>IF(H216&lt;&gt;"Ready","",IFERROR(IF(COUNT(E216)=1,E216,IF(C216/2+D216/2=0,(C216+D216)/2,C216/2+D216/2)),""))</f>
        <v/>
      </c>
      <c r="J216" s="8">
        <f>IF(H216&lt;&gt;"Ready","",IFERROR(IF(I216=0,"",B216/I216),""))</f>
        <v/>
      </c>
      <c r="K216" s="8">
        <f>IF(H216&lt;&gt;"Ready","",IFERROR(IF(OR(I216=0,B216=0),"",F216/J216),""))</f>
        <v/>
      </c>
      <c r="L216" s="8">
        <f>IF(H216&lt;&gt;"Ready","",IFERROR(IF(G216="","",I216*(G216/100)),""))</f>
        <v/>
      </c>
      <c r="M216" s="8">
        <f>IF(H216&lt;&gt;"Ready","",IFERROR(IF(I216=0,"No",IF(B216=0,"Yes",IF(OR(K216&lt;=$B$2,K216-$B$2&lt;=MIN(8.881784197001252E-16*MAX(ABS(K216),ABS($B$2)),1E-9)),"No","Yes"))),""))</f>
        <v/>
      </c>
      <c r="N216" s="8">
        <f>IF(H216&lt;&gt;"Ready","",IFERROR(IF(I216=0,"No inventory",IF(B216=0,"No COGS",IF(M216="Yes","Slow mover","Within threshold"))),""))</f>
        <v/>
      </c>
      <c r="O216" s="8">
        <f>IF(H216&lt;&gt;"Ready","",IFERROR(IF(I216=0,"Turnover and DIO undefined: average inventory is zero. Check snapshot coverage and valuation.",IF(B216=0,"Turnover is zero; DIO has no finite value because COGS is zero. Stock with no COGS is flagged for review.","")),""))</f>
        <v/>
      </c>
    </row>
    <row r="217">
      <c r="A217" s="6" t="n"/>
      <c r="B217" s="7" t="n"/>
      <c r="C217" s="7" t="n"/>
      <c r="D217" s="7" t="n"/>
      <c r="E217" s="7" t="n"/>
      <c r="F217" s="7" t="n"/>
      <c r="G217" s="7" t="n"/>
      <c r="H217" s="8">
        <f>IF(COUNTA(A217:G217)=0,"",IF(TRIM(A217&amp;"")="","Item required",IFERROR(IF(OR(COUNT($B$2)&lt;&gt;1,$B$2&lt;0),"Enter nonnegative DIO threshold in B2",IF(NOT(AND(COUNT(B217,F217)=2,B217&gt;=0,F217&gt;0,COUNT(G217)=COUNTA(G217),N(G217)&gt;=0)),"Enter nonnegative values and positive period days",IF(NOT(OR(AND(COUNT(E217)=1,E217&gt;=0,COUNTA(C217:D217)=0),AND(E217="",COUNT(C217:D217)=2,MIN(C217:D217)&gt;=0))),"Enter average OR both opening and closing",IF(IF(IF(COUNT(E217)=1,E217,IF(C217/2+D217/2=0,(C217+D217)/2,C217/2+D217/2))=0,N(C217)+N(D217)+N(E217)=0,IF(B217=0,TRUE,B217/(IF(COUNT(E217)=1,E217,IF(C217/2+D217/2=0,(C217+D217)/2,C217/2+D217/2)))&gt;0)),"Ready","Calculated value below numeric range; rescale")))),"Check inputs / numeric range")))</f>
        <v/>
      </c>
      <c r="I217" s="8">
        <f>IF(H217&lt;&gt;"Ready","",IFERROR(IF(COUNT(E217)=1,E217,IF(C217/2+D217/2=0,(C217+D217)/2,C217/2+D217/2)),""))</f>
        <v/>
      </c>
      <c r="J217" s="8">
        <f>IF(H217&lt;&gt;"Ready","",IFERROR(IF(I217=0,"",B217/I217),""))</f>
        <v/>
      </c>
      <c r="K217" s="8">
        <f>IF(H217&lt;&gt;"Ready","",IFERROR(IF(OR(I217=0,B217=0),"",F217/J217),""))</f>
        <v/>
      </c>
      <c r="L217" s="8">
        <f>IF(H217&lt;&gt;"Ready","",IFERROR(IF(G217="","",I217*(G217/100)),""))</f>
        <v/>
      </c>
      <c r="M217" s="8">
        <f>IF(H217&lt;&gt;"Ready","",IFERROR(IF(I217=0,"No",IF(B217=0,"Yes",IF(OR(K217&lt;=$B$2,K217-$B$2&lt;=MIN(8.881784197001252E-16*MAX(ABS(K217),ABS($B$2)),1E-9)),"No","Yes"))),""))</f>
        <v/>
      </c>
      <c r="N217" s="8">
        <f>IF(H217&lt;&gt;"Ready","",IFERROR(IF(I217=0,"No inventory",IF(B217=0,"No COGS",IF(M217="Yes","Slow mover","Within threshold"))),""))</f>
        <v/>
      </c>
      <c r="O217" s="8">
        <f>IF(H217&lt;&gt;"Ready","",IFERROR(IF(I217=0,"Turnover and DIO undefined: average inventory is zero. Check snapshot coverage and valuation.",IF(B217=0,"Turnover is zero; DIO has no finite value because COGS is zero. Stock with no COGS is flagged for review.","")),""))</f>
        <v/>
      </c>
    </row>
    <row r="218">
      <c r="A218" s="6" t="n"/>
      <c r="B218" s="7" t="n"/>
      <c r="C218" s="7" t="n"/>
      <c r="D218" s="7" t="n"/>
      <c r="E218" s="7" t="n"/>
      <c r="F218" s="7" t="n"/>
      <c r="G218" s="7" t="n"/>
      <c r="H218" s="8">
        <f>IF(COUNTA(A218:G218)=0,"",IF(TRIM(A218&amp;"")="","Item required",IFERROR(IF(OR(COUNT($B$2)&lt;&gt;1,$B$2&lt;0),"Enter nonnegative DIO threshold in B2",IF(NOT(AND(COUNT(B218,F218)=2,B218&gt;=0,F218&gt;0,COUNT(G218)=COUNTA(G218),N(G218)&gt;=0)),"Enter nonnegative values and positive period days",IF(NOT(OR(AND(COUNT(E218)=1,E218&gt;=0,COUNTA(C218:D218)=0),AND(E218="",COUNT(C218:D218)=2,MIN(C218:D218)&gt;=0))),"Enter average OR both opening and closing",IF(IF(IF(COUNT(E218)=1,E218,IF(C218/2+D218/2=0,(C218+D218)/2,C218/2+D218/2))=0,N(C218)+N(D218)+N(E218)=0,IF(B218=0,TRUE,B218/(IF(COUNT(E218)=1,E218,IF(C218/2+D218/2=0,(C218+D218)/2,C218/2+D218/2)))&gt;0)),"Ready","Calculated value below numeric range; rescale")))),"Check inputs / numeric range")))</f>
        <v/>
      </c>
      <c r="I218" s="8">
        <f>IF(H218&lt;&gt;"Ready","",IFERROR(IF(COUNT(E218)=1,E218,IF(C218/2+D218/2=0,(C218+D218)/2,C218/2+D218/2)),""))</f>
        <v/>
      </c>
      <c r="J218" s="8">
        <f>IF(H218&lt;&gt;"Ready","",IFERROR(IF(I218=0,"",B218/I218),""))</f>
        <v/>
      </c>
      <c r="K218" s="8">
        <f>IF(H218&lt;&gt;"Ready","",IFERROR(IF(OR(I218=0,B218=0),"",F218/J218),""))</f>
        <v/>
      </c>
      <c r="L218" s="8">
        <f>IF(H218&lt;&gt;"Ready","",IFERROR(IF(G218="","",I218*(G218/100)),""))</f>
        <v/>
      </c>
      <c r="M218" s="8">
        <f>IF(H218&lt;&gt;"Ready","",IFERROR(IF(I218=0,"No",IF(B218=0,"Yes",IF(OR(K218&lt;=$B$2,K218-$B$2&lt;=MIN(8.881784197001252E-16*MAX(ABS(K218),ABS($B$2)),1E-9)),"No","Yes"))),""))</f>
        <v/>
      </c>
      <c r="N218" s="8">
        <f>IF(H218&lt;&gt;"Ready","",IFERROR(IF(I218=0,"No inventory",IF(B218=0,"No COGS",IF(M218="Yes","Slow mover","Within threshold"))),""))</f>
        <v/>
      </c>
      <c r="O218" s="8">
        <f>IF(H218&lt;&gt;"Ready","",IFERROR(IF(I218=0,"Turnover and DIO undefined: average inventory is zero. Check snapshot coverage and valuation.",IF(B218=0,"Turnover is zero; DIO has no finite value because COGS is zero. Stock with no COGS is flagged for review.","")),""))</f>
        <v/>
      </c>
    </row>
    <row r="219">
      <c r="A219" s="6" t="n"/>
      <c r="B219" s="7" t="n"/>
      <c r="C219" s="7" t="n"/>
      <c r="D219" s="7" t="n"/>
      <c r="E219" s="7" t="n"/>
      <c r="F219" s="7" t="n"/>
      <c r="G219" s="7" t="n"/>
      <c r="H219" s="8">
        <f>IF(COUNTA(A219:G219)=0,"",IF(TRIM(A219&amp;"")="","Item required",IFERROR(IF(OR(COUNT($B$2)&lt;&gt;1,$B$2&lt;0),"Enter nonnegative DIO threshold in B2",IF(NOT(AND(COUNT(B219,F219)=2,B219&gt;=0,F219&gt;0,COUNT(G219)=COUNTA(G219),N(G219)&gt;=0)),"Enter nonnegative values and positive period days",IF(NOT(OR(AND(COUNT(E219)=1,E219&gt;=0,COUNTA(C219:D219)=0),AND(E219="",COUNT(C219:D219)=2,MIN(C219:D219)&gt;=0))),"Enter average OR both opening and closing",IF(IF(IF(COUNT(E219)=1,E219,IF(C219/2+D219/2=0,(C219+D219)/2,C219/2+D219/2))=0,N(C219)+N(D219)+N(E219)=0,IF(B219=0,TRUE,B219/(IF(COUNT(E219)=1,E219,IF(C219/2+D219/2=0,(C219+D219)/2,C219/2+D219/2)))&gt;0)),"Ready","Calculated value below numeric range; rescale")))),"Check inputs / numeric range")))</f>
        <v/>
      </c>
      <c r="I219" s="8">
        <f>IF(H219&lt;&gt;"Ready","",IFERROR(IF(COUNT(E219)=1,E219,IF(C219/2+D219/2=0,(C219+D219)/2,C219/2+D219/2)),""))</f>
        <v/>
      </c>
      <c r="J219" s="8">
        <f>IF(H219&lt;&gt;"Ready","",IFERROR(IF(I219=0,"",B219/I219),""))</f>
        <v/>
      </c>
      <c r="K219" s="8">
        <f>IF(H219&lt;&gt;"Ready","",IFERROR(IF(OR(I219=0,B219=0),"",F219/J219),""))</f>
        <v/>
      </c>
      <c r="L219" s="8">
        <f>IF(H219&lt;&gt;"Ready","",IFERROR(IF(G219="","",I219*(G219/100)),""))</f>
        <v/>
      </c>
      <c r="M219" s="8">
        <f>IF(H219&lt;&gt;"Ready","",IFERROR(IF(I219=0,"No",IF(B219=0,"Yes",IF(OR(K219&lt;=$B$2,K219-$B$2&lt;=MIN(8.881784197001252E-16*MAX(ABS(K219),ABS($B$2)),1E-9)),"No","Yes"))),""))</f>
        <v/>
      </c>
      <c r="N219" s="8">
        <f>IF(H219&lt;&gt;"Ready","",IFERROR(IF(I219=0,"No inventory",IF(B219=0,"No COGS",IF(M219="Yes","Slow mover","Within threshold"))),""))</f>
        <v/>
      </c>
      <c r="O219" s="8">
        <f>IF(H219&lt;&gt;"Ready","",IFERROR(IF(I219=0,"Turnover and DIO undefined: average inventory is zero. Check snapshot coverage and valuation.",IF(B219=0,"Turnover is zero; DIO has no finite value because COGS is zero. Stock with no COGS is flagged for review.","")),""))</f>
        <v/>
      </c>
    </row>
    <row r="220">
      <c r="A220" s="6" t="n"/>
      <c r="B220" s="7" t="n"/>
      <c r="C220" s="7" t="n"/>
      <c r="D220" s="7" t="n"/>
      <c r="E220" s="7" t="n"/>
      <c r="F220" s="7" t="n"/>
      <c r="G220" s="7" t="n"/>
      <c r="H220" s="8">
        <f>IF(COUNTA(A220:G220)=0,"",IF(TRIM(A220&amp;"")="","Item required",IFERROR(IF(OR(COUNT($B$2)&lt;&gt;1,$B$2&lt;0),"Enter nonnegative DIO threshold in B2",IF(NOT(AND(COUNT(B220,F220)=2,B220&gt;=0,F220&gt;0,COUNT(G220)=COUNTA(G220),N(G220)&gt;=0)),"Enter nonnegative values and positive period days",IF(NOT(OR(AND(COUNT(E220)=1,E220&gt;=0,COUNTA(C220:D220)=0),AND(E220="",COUNT(C220:D220)=2,MIN(C220:D220)&gt;=0))),"Enter average OR both opening and closing",IF(IF(IF(COUNT(E220)=1,E220,IF(C220/2+D220/2=0,(C220+D220)/2,C220/2+D220/2))=0,N(C220)+N(D220)+N(E220)=0,IF(B220=0,TRUE,B220/(IF(COUNT(E220)=1,E220,IF(C220/2+D220/2=0,(C220+D220)/2,C220/2+D220/2)))&gt;0)),"Ready","Calculated value below numeric range; rescale")))),"Check inputs / numeric range")))</f>
        <v/>
      </c>
      <c r="I220" s="8">
        <f>IF(H220&lt;&gt;"Ready","",IFERROR(IF(COUNT(E220)=1,E220,IF(C220/2+D220/2=0,(C220+D220)/2,C220/2+D220/2)),""))</f>
        <v/>
      </c>
      <c r="J220" s="8">
        <f>IF(H220&lt;&gt;"Ready","",IFERROR(IF(I220=0,"",B220/I220),""))</f>
        <v/>
      </c>
      <c r="K220" s="8">
        <f>IF(H220&lt;&gt;"Ready","",IFERROR(IF(OR(I220=0,B220=0),"",F220/J220),""))</f>
        <v/>
      </c>
      <c r="L220" s="8">
        <f>IF(H220&lt;&gt;"Ready","",IFERROR(IF(G220="","",I220*(G220/100)),""))</f>
        <v/>
      </c>
      <c r="M220" s="8">
        <f>IF(H220&lt;&gt;"Ready","",IFERROR(IF(I220=0,"No",IF(B220=0,"Yes",IF(OR(K220&lt;=$B$2,K220-$B$2&lt;=MIN(8.881784197001252E-16*MAX(ABS(K220),ABS($B$2)),1E-9)),"No","Yes"))),""))</f>
        <v/>
      </c>
      <c r="N220" s="8">
        <f>IF(H220&lt;&gt;"Ready","",IFERROR(IF(I220=0,"No inventory",IF(B220=0,"No COGS",IF(M220="Yes","Slow mover","Within threshold"))),""))</f>
        <v/>
      </c>
      <c r="O220" s="8">
        <f>IF(H220&lt;&gt;"Ready","",IFERROR(IF(I220=0,"Turnover and DIO undefined: average inventory is zero. Check snapshot coverage and valuation.",IF(B220=0,"Turnover is zero; DIO has no finite value because COGS is zero. Stock with no COGS is flagged for review.","")),""))</f>
        <v/>
      </c>
    </row>
    <row r="221">
      <c r="A221" s="6" t="n"/>
      <c r="B221" s="7" t="n"/>
      <c r="C221" s="7" t="n"/>
      <c r="D221" s="7" t="n"/>
      <c r="E221" s="7" t="n"/>
      <c r="F221" s="7" t="n"/>
      <c r="G221" s="7" t="n"/>
      <c r="H221" s="8">
        <f>IF(COUNTA(A221:G221)=0,"",IF(TRIM(A221&amp;"")="","Item required",IFERROR(IF(OR(COUNT($B$2)&lt;&gt;1,$B$2&lt;0),"Enter nonnegative DIO threshold in B2",IF(NOT(AND(COUNT(B221,F221)=2,B221&gt;=0,F221&gt;0,COUNT(G221)=COUNTA(G221),N(G221)&gt;=0)),"Enter nonnegative values and positive period days",IF(NOT(OR(AND(COUNT(E221)=1,E221&gt;=0,COUNTA(C221:D221)=0),AND(E221="",COUNT(C221:D221)=2,MIN(C221:D221)&gt;=0))),"Enter average OR both opening and closing",IF(IF(IF(COUNT(E221)=1,E221,IF(C221/2+D221/2=0,(C221+D221)/2,C221/2+D221/2))=0,N(C221)+N(D221)+N(E221)=0,IF(B221=0,TRUE,B221/(IF(COUNT(E221)=1,E221,IF(C221/2+D221/2=0,(C221+D221)/2,C221/2+D221/2)))&gt;0)),"Ready","Calculated value below numeric range; rescale")))),"Check inputs / numeric range")))</f>
        <v/>
      </c>
      <c r="I221" s="8">
        <f>IF(H221&lt;&gt;"Ready","",IFERROR(IF(COUNT(E221)=1,E221,IF(C221/2+D221/2=0,(C221+D221)/2,C221/2+D221/2)),""))</f>
        <v/>
      </c>
      <c r="J221" s="8">
        <f>IF(H221&lt;&gt;"Ready","",IFERROR(IF(I221=0,"",B221/I221),""))</f>
        <v/>
      </c>
      <c r="K221" s="8">
        <f>IF(H221&lt;&gt;"Ready","",IFERROR(IF(OR(I221=0,B221=0),"",F221/J221),""))</f>
        <v/>
      </c>
      <c r="L221" s="8">
        <f>IF(H221&lt;&gt;"Ready","",IFERROR(IF(G221="","",I221*(G221/100)),""))</f>
        <v/>
      </c>
      <c r="M221" s="8">
        <f>IF(H221&lt;&gt;"Ready","",IFERROR(IF(I221=0,"No",IF(B221=0,"Yes",IF(OR(K221&lt;=$B$2,K221-$B$2&lt;=MIN(8.881784197001252E-16*MAX(ABS(K221),ABS($B$2)),1E-9)),"No","Yes"))),""))</f>
        <v/>
      </c>
      <c r="N221" s="8">
        <f>IF(H221&lt;&gt;"Ready","",IFERROR(IF(I221=0,"No inventory",IF(B221=0,"No COGS",IF(M221="Yes","Slow mover","Within threshold"))),""))</f>
        <v/>
      </c>
      <c r="O221" s="8">
        <f>IF(H221&lt;&gt;"Ready","",IFERROR(IF(I221=0,"Turnover and DIO undefined: average inventory is zero. Check snapshot coverage and valuation.",IF(B221=0,"Turnover is zero; DIO has no finite value because COGS is zero. Stock with no COGS is flagged for review.","")),""))</f>
        <v/>
      </c>
    </row>
    <row r="222">
      <c r="A222" s="6" t="n"/>
      <c r="B222" s="7" t="n"/>
      <c r="C222" s="7" t="n"/>
      <c r="D222" s="7" t="n"/>
      <c r="E222" s="7" t="n"/>
      <c r="F222" s="7" t="n"/>
      <c r="G222" s="7" t="n"/>
      <c r="H222" s="8">
        <f>IF(COUNTA(A222:G222)=0,"",IF(TRIM(A222&amp;"")="","Item required",IFERROR(IF(OR(COUNT($B$2)&lt;&gt;1,$B$2&lt;0),"Enter nonnegative DIO threshold in B2",IF(NOT(AND(COUNT(B222,F222)=2,B222&gt;=0,F222&gt;0,COUNT(G222)=COUNTA(G222),N(G222)&gt;=0)),"Enter nonnegative values and positive period days",IF(NOT(OR(AND(COUNT(E222)=1,E222&gt;=0,COUNTA(C222:D222)=0),AND(E222="",COUNT(C222:D222)=2,MIN(C222:D222)&gt;=0))),"Enter average OR both opening and closing",IF(IF(IF(COUNT(E222)=1,E222,IF(C222/2+D222/2=0,(C222+D222)/2,C222/2+D222/2))=0,N(C222)+N(D222)+N(E222)=0,IF(B222=0,TRUE,B222/(IF(COUNT(E222)=1,E222,IF(C222/2+D222/2=0,(C222+D222)/2,C222/2+D222/2)))&gt;0)),"Ready","Calculated value below numeric range; rescale")))),"Check inputs / numeric range")))</f>
        <v/>
      </c>
      <c r="I222" s="8">
        <f>IF(H222&lt;&gt;"Ready","",IFERROR(IF(COUNT(E222)=1,E222,IF(C222/2+D222/2=0,(C222+D222)/2,C222/2+D222/2)),""))</f>
        <v/>
      </c>
      <c r="J222" s="8">
        <f>IF(H222&lt;&gt;"Ready","",IFERROR(IF(I222=0,"",B222/I222),""))</f>
        <v/>
      </c>
      <c r="K222" s="8">
        <f>IF(H222&lt;&gt;"Ready","",IFERROR(IF(OR(I222=0,B222=0),"",F222/J222),""))</f>
        <v/>
      </c>
      <c r="L222" s="8">
        <f>IF(H222&lt;&gt;"Ready","",IFERROR(IF(G222="","",I222*(G222/100)),""))</f>
        <v/>
      </c>
      <c r="M222" s="8">
        <f>IF(H222&lt;&gt;"Ready","",IFERROR(IF(I222=0,"No",IF(B222=0,"Yes",IF(OR(K222&lt;=$B$2,K222-$B$2&lt;=MIN(8.881784197001252E-16*MAX(ABS(K222),ABS($B$2)),1E-9)),"No","Yes"))),""))</f>
        <v/>
      </c>
      <c r="N222" s="8">
        <f>IF(H222&lt;&gt;"Ready","",IFERROR(IF(I222=0,"No inventory",IF(B222=0,"No COGS",IF(M222="Yes","Slow mover","Within threshold"))),""))</f>
        <v/>
      </c>
      <c r="O222" s="8">
        <f>IF(H222&lt;&gt;"Ready","",IFERROR(IF(I222=0,"Turnover and DIO undefined: average inventory is zero. Check snapshot coverage and valuation.",IF(B222=0,"Turnover is zero; DIO has no finite value because COGS is zero. Stock with no COGS is flagged for review.","")),""))</f>
        <v/>
      </c>
    </row>
    <row r="223">
      <c r="A223" s="6" t="n"/>
      <c r="B223" s="7" t="n"/>
      <c r="C223" s="7" t="n"/>
      <c r="D223" s="7" t="n"/>
      <c r="E223" s="7" t="n"/>
      <c r="F223" s="7" t="n"/>
      <c r="G223" s="7" t="n"/>
      <c r="H223" s="8">
        <f>IF(COUNTA(A223:G223)=0,"",IF(TRIM(A223&amp;"")="","Item required",IFERROR(IF(OR(COUNT($B$2)&lt;&gt;1,$B$2&lt;0),"Enter nonnegative DIO threshold in B2",IF(NOT(AND(COUNT(B223,F223)=2,B223&gt;=0,F223&gt;0,COUNT(G223)=COUNTA(G223),N(G223)&gt;=0)),"Enter nonnegative values and positive period days",IF(NOT(OR(AND(COUNT(E223)=1,E223&gt;=0,COUNTA(C223:D223)=0),AND(E223="",COUNT(C223:D223)=2,MIN(C223:D223)&gt;=0))),"Enter average OR both opening and closing",IF(IF(IF(COUNT(E223)=1,E223,IF(C223/2+D223/2=0,(C223+D223)/2,C223/2+D223/2))=0,N(C223)+N(D223)+N(E223)=0,IF(B223=0,TRUE,B223/(IF(COUNT(E223)=1,E223,IF(C223/2+D223/2=0,(C223+D223)/2,C223/2+D223/2)))&gt;0)),"Ready","Calculated value below numeric range; rescale")))),"Check inputs / numeric range")))</f>
        <v/>
      </c>
      <c r="I223" s="8">
        <f>IF(H223&lt;&gt;"Ready","",IFERROR(IF(COUNT(E223)=1,E223,IF(C223/2+D223/2=0,(C223+D223)/2,C223/2+D223/2)),""))</f>
        <v/>
      </c>
      <c r="J223" s="8">
        <f>IF(H223&lt;&gt;"Ready","",IFERROR(IF(I223=0,"",B223/I223),""))</f>
        <v/>
      </c>
      <c r="K223" s="8">
        <f>IF(H223&lt;&gt;"Ready","",IFERROR(IF(OR(I223=0,B223=0),"",F223/J223),""))</f>
        <v/>
      </c>
      <c r="L223" s="8">
        <f>IF(H223&lt;&gt;"Ready","",IFERROR(IF(G223="","",I223*(G223/100)),""))</f>
        <v/>
      </c>
      <c r="M223" s="8">
        <f>IF(H223&lt;&gt;"Ready","",IFERROR(IF(I223=0,"No",IF(B223=0,"Yes",IF(OR(K223&lt;=$B$2,K223-$B$2&lt;=MIN(8.881784197001252E-16*MAX(ABS(K223),ABS($B$2)),1E-9)),"No","Yes"))),""))</f>
        <v/>
      </c>
      <c r="N223" s="8">
        <f>IF(H223&lt;&gt;"Ready","",IFERROR(IF(I223=0,"No inventory",IF(B223=0,"No COGS",IF(M223="Yes","Slow mover","Within threshold"))),""))</f>
        <v/>
      </c>
      <c r="O223" s="8">
        <f>IF(H223&lt;&gt;"Ready","",IFERROR(IF(I223=0,"Turnover and DIO undefined: average inventory is zero. Check snapshot coverage and valuation.",IF(B223=0,"Turnover is zero; DIO has no finite value because COGS is zero. Stock with no COGS is flagged for review.","")),""))</f>
        <v/>
      </c>
    </row>
    <row r="224">
      <c r="A224" s="6" t="n"/>
      <c r="B224" s="7" t="n"/>
      <c r="C224" s="7" t="n"/>
      <c r="D224" s="7" t="n"/>
      <c r="E224" s="7" t="n"/>
      <c r="F224" s="7" t="n"/>
      <c r="G224" s="7" t="n"/>
      <c r="H224" s="8">
        <f>IF(COUNTA(A224:G224)=0,"",IF(TRIM(A224&amp;"")="","Item required",IFERROR(IF(OR(COUNT($B$2)&lt;&gt;1,$B$2&lt;0),"Enter nonnegative DIO threshold in B2",IF(NOT(AND(COUNT(B224,F224)=2,B224&gt;=0,F224&gt;0,COUNT(G224)=COUNTA(G224),N(G224)&gt;=0)),"Enter nonnegative values and positive period days",IF(NOT(OR(AND(COUNT(E224)=1,E224&gt;=0,COUNTA(C224:D224)=0),AND(E224="",COUNT(C224:D224)=2,MIN(C224:D224)&gt;=0))),"Enter average OR both opening and closing",IF(IF(IF(COUNT(E224)=1,E224,IF(C224/2+D224/2=0,(C224+D224)/2,C224/2+D224/2))=0,N(C224)+N(D224)+N(E224)=0,IF(B224=0,TRUE,B224/(IF(COUNT(E224)=1,E224,IF(C224/2+D224/2=0,(C224+D224)/2,C224/2+D224/2)))&gt;0)),"Ready","Calculated value below numeric range; rescale")))),"Check inputs / numeric range")))</f>
        <v/>
      </c>
      <c r="I224" s="8">
        <f>IF(H224&lt;&gt;"Ready","",IFERROR(IF(COUNT(E224)=1,E224,IF(C224/2+D224/2=0,(C224+D224)/2,C224/2+D224/2)),""))</f>
        <v/>
      </c>
      <c r="J224" s="8">
        <f>IF(H224&lt;&gt;"Ready","",IFERROR(IF(I224=0,"",B224/I224),""))</f>
        <v/>
      </c>
      <c r="K224" s="8">
        <f>IF(H224&lt;&gt;"Ready","",IFERROR(IF(OR(I224=0,B224=0),"",F224/J224),""))</f>
        <v/>
      </c>
      <c r="L224" s="8">
        <f>IF(H224&lt;&gt;"Ready","",IFERROR(IF(G224="","",I224*(G224/100)),""))</f>
        <v/>
      </c>
      <c r="M224" s="8">
        <f>IF(H224&lt;&gt;"Ready","",IFERROR(IF(I224=0,"No",IF(B224=0,"Yes",IF(OR(K224&lt;=$B$2,K224-$B$2&lt;=MIN(8.881784197001252E-16*MAX(ABS(K224),ABS($B$2)),1E-9)),"No","Yes"))),""))</f>
        <v/>
      </c>
      <c r="N224" s="8">
        <f>IF(H224&lt;&gt;"Ready","",IFERROR(IF(I224=0,"No inventory",IF(B224=0,"No COGS",IF(M224="Yes","Slow mover","Within threshold"))),""))</f>
        <v/>
      </c>
      <c r="O224" s="8">
        <f>IF(H224&lt;&gt;"Ready","",IFERROR(IF(I224=0,"Turnover and DIO undefined: average inventory is zero. Check snapshot coverage and valuation.",IF(B224=0,"Turnover is zero; DIO has no finite value because COGS is zero. Stock with no COGS is flagged for review.","")),""))</f>
        <v/>
      </c>
    </row>
    <row r="225">
      <c r="A225" s="6" t="n"/>
      <c r="B225" s="7" t="n"/>
      <c r="C225" s="7" t="n"/>
      <c r="D225" s="7" t="n"/>
      <c r="E225" s="7" t="n"/>
      <c r="F225" s="7" t="n"/>
      <c r="G225" s="7" t="n"/>
      <c r="H225" s="8">
        <f>IF(COUNTA(A225:G225)=0,"",IF(TRIM(A225&amp;"")="","Item required",IFERROR(IF(OR(COUNT($B$2)&lt;&gt;1,$B$2&lt;0),"Enter nonnegative DIO threshold in B2",IF(NOT(AND(COUNT(B225,F225)=2,B225&gt;=0,F225&gt;0,COUNT(G225)=COUNTA(G225),N(G225)&gt;=0)),"Enter nonnegative values and positive period days",IF(NOT(OR(AND(COUNT(E225)=1,E225&gt;=0,COUNTA(C225:D225)=0),AND(E225="",COUNT(C225:D225)=2,MIN(C225:D225)&gt;=0))),"Enter average OR both opening and closing",IF(IF(IF(COUNT(E225)=1,E225,IF(C225/2+D225/2=0,(C225+D225)/2,C225/2+D225/2))=0,N(C225)+N(D225)+N(E225)=0,IF(B225=0,TRUE,B225/(IF(COUNT(E225)=1,E225,IF(C225/2+D225/2=0,(C225+D225)/2,C225/2+D225/2)))&gt;0)),"Ready","Calculated value below numeric range; rescale")))),"Check inputs / numeric range")))</f>
        <v/>
      </c>
      <c r="I225" s="8">
        <f>IF(H225&lt;&gt;"Ready","",IFERROR(IF(COUNT(E225)=1,E225,IF(C225/2+D225/2=0,(C225+D225)/2,C225/2+D225/2)),""))</f>
        <v/>
      </c>
      <c r="J225" s="8">
        <f>IF(H225&lt;&gt;"Ready","",IFERROR(IF(I225=0,"",B225/I225),""))</f>
        <v/>
      </c>
      <c r="K225" s="8">
        <f>IF(H225&lt;&gt;"Ready","",IFERROR(IF(OR(I225=0,B225=0),"",F225/J225),""))</f>
        <v/>
      </c>
      <c r="L225" s="8">
        <f>IF(H225&lt;&gt;"Ready","",IFERROR(IF(G225="","",I225*(G225/100)),""))</f>
        <v/>
      </c>
      <c r="M225" s="8">
        <f>IF(H225&lt;&gt;"Ready","",IFERROR(IF(I225=0,"No",IF(B225=0,"Yes",IF(OR(K225&lt;=$B$2,K225-$B$2&lt;=MIN(8.881784197001252E-16*MAX(ABS(K225),ABS($B$2)),1E-9)),"No","Yes"))),""))</f>
        <v/>
      </c>
      <c r="N225" s="8">
        <f>IF(H225&lt;&gt;"Ready","",IFERROR(IF(I225=0,"No inventory",IF(B225=0,"No COGS",IF(M225="Yes","Slow mover","Within threshold"))),""))</f>
        <v/>
      </c>
      <c r="O225" s="8">
        <f>IF(H225&lt;&gt;"Ready","",IFERROR(IF(I225=0,"Turnover and DIO undefined: average inventory is zero. Check snapshot coverage and valuation.",IF(B225=0,"Turnover is zero; DIO has no finite value because COGS is zero. Stock with no COGS is flagged for review.","")),""))</f>
        <v/>
      </c>
    </row>
    <row r="226">
      <c r="A226" s="6" t="n"/>
      <c r="B226" s="7" t="n"/>
      <c r="C226" s="7" t="n"/>
      <c r="D226" s="7" t="n"/>
      <c r="E226" s="7" t="n"/>
      <c r="F226" s="7" t="n"/>
      <c r="G226" s="7" t="n"/>
      <c r="H226" s="8">
        <f>IF(COUNTA(A226:G226)=0,"",IF(TRIM(A226&amp;"")="","Item required",IFERROR(IF(OR(COUNT($B$2)&lt;&gt;1,$B$2&lt;0),"Enter nonnegative DIO threshold in B2",IF(NOT(AND(COUNT(B226,F226)=2,B226&gt;=0,F226&gt;0,COUNT(G226)=COUNTA(G226),N(G226)&gt;=0)),"Enter nonnegative values and positive period days",IF(NOT(OR(AND(COUNT(E226)=1,E226&gt;=0,COUNTA(C226:D226)=0),AND(E226="",COUNT(C226:D226)=2,MIN(C226:D226)&gt;=0))),"Enter average OR both opening and closing",IF(IF(IF(COUNT(E226)=1,E226,IF(C226/2+D226/2=0,(C226+D226)/2,C226/2+D226/2))=0,N(C226)+N(D226)+N(E226)=0,IF(B226=0,TRUE,B226/(IF(COUNT(E226)=1,E226,IF(C226/2+D226/2=0,(C226+D226)/2,C226/2+D226/2)))&gt;0)),"Ready","Calculated value below numeric range; rescale")))),"Check inputs / numeric range")))</f>
        <v/>
      </c>
      <c r="I226" s="8">
        <f>IF(H226&lt;&gt;"Ready","",IFERROR(IF(COUNT(E226)=1,E226,IF(C226/2+D226/2=0,(C226+D226)/2,C226/2+D226/2)),""))</f>
        <v/>
      </c>
      <c r="J226" s="8">
        <f>IF(H226&lt;&gt;"Ready","",IFERROR(IF(I226=0,"",B226/I226),""))</f>
        <v/>
      </c>
      <c r="K226" s="8">
        <f>IF(H226&lt;&gt;"Ready","",IFERROR(IF(OR(I226=0,B226=0),"",F226/J226),""))</f>
        <v/>
      </c>
      <c r="L226" s="8">
        <f>IF(H226&lt;&gt;"Ready","",IFERROR(IF(G226="","",I226*(G226/100)),""))</f>
        <v/>
      </c>
      <c r="M226" s="8">
        <f>IF(H226&lt;&gt;"Ready","",IFERROR(IF(I226=0,"No",IF(B226=0,"Yes",IF(OR(K226&lt;=$B$2,K226-$B$2&lt;=MIN(8.881784197001252E-16*MAX(ABS(K226),ABS($B$2)),1E-9)),"No","Yes"))),""))</f>
        <v/>
      </c>
      <c r="N226" s="8">
        <f>IF(H226&lt;&gt;"Ready","",IFERROR(IF(I226=0,"No inventory",IF(B226=0,"No COGS",IF(M226="Yes","Slow mover","Within threshold"))),""))</f>
        <v/>
      </c>
      <c r="O226" s="8">
        <f>IF(H226&lt;&gt;"Ready","",IFERROR(IF(I226=0,"Turnover and DIO undefined: average inventory is zero. Check snapshot coverage and valuation.",IF(B226=0,"Turnover is zero; DIO has no finite value because COGS is zero. Stock with no COGS is flagged for review.","")),""))</f>
        <v/>
      </c>
    </row>
    <row r="227">
      <c r="A227" s="6" t="n"/>
      <c r="B227" s="7" t="n"/>
      <c r="C227" s="7" t="n"/>
      <c r="D227" s="7" t="n"/>
      <c r="E227" s="7" t="n"/>
      <c r="F227" s="7" t="n"/>
      <c r="G227" s="7" t="n"/>
      <c r="H227" s="8">
        <f>IF(COUNTA(A227:G227)=0,"",IF(TRIM(A227&amp;"")="","Item required",IFERROR(IF(OR(COUNT($B$2)&lt;&gt;1,$B$2&lt;0),"Enter nonnegative DIO threshold in B2",IF(NOT(AND(COUNT(B227,F227)=2,B227&gt;=0,F227&gt;0,COUNT(G227)=COUNTA(G227),N(G227)&gt;=0)),"Enter nonnegative values and positive period days",IF(NOT(OR(AND(COUNT(E227)=1,E227&gt;=0,COUNTA(C227:D227)=0),AND(E227="",COUNT(C227:D227)=2,MIN(C227:D227)&gt;=0))),"Enter average OR both opening and closing",IF(IF(IF(COUNT(E227)=1,E227,IF(C227/2+D227/2=0,(C227+D227)/2,C227/2+D227/2))=0,N(C227)+N(D227)+N(E227)=0,IF(B227=0,TRUE,B227/(IF(COUNT(E227)=1,E227,IF(C227/2+D227/2=0,(C227+D227)/2,C227/2+D227/2)))&gt;0)),"Ready","Calculated value below numeric range; rescale")))),"Check inputs / numeric range")))</f>
        <v/>
      </c>
      <c r="I227" s="8">
        <f>IF(H227&lt;&gt;"Ready","",IFERROR(IF(COUNT(E227)=1,E227,IF(C227/2+D227/2=0,(C227+D227)/2,C227/2+D227/2)),""))</f>
        <v/>
      </c>
      <c r="J227" s="8">
        <f>IF(H227&lt;&gt;"Ready","",IFERROR(IF(I227=0,"",B227/I227),""))</f>
        <v/>
      </c>
      <c r="K227" s="8">
        <f>IF(H227&lt;&gt;"Ready","",IFERROR(IF(OR(I227=0,B227=0),"",F227/J227),""))</f>
        <v/>
      </c>
      <c r="L227" s="8">
        <f>IF(H227&lt;&gt;"Ready","",IFERROR(IF(G227="","",I227*(G227/100)),""))</f>
        <v/>
      </c>
      <c r="M227" s="8">
        <f>IF(H227&lt;&gt;"Ready","",IFERROR(IF(I227=0,"No",IF(B227=0,"Yes",IF(OR(K227&lt;=$B$2,K227-$B$2&lt;=MIN(8.881784197001252E-16*MAX(ABS(K227),ABS($B$2)),1E-9)),"No","Yes"))),""))</f>
        <v/>
      </c>
      <c r="N227" s="8">
        <f>IF(H227&lt;&gt;"Ready","",IFERROR(IF(I227=0,"No inventory",IF(B227=0,"No COGS",IF(M227="Yes","Slow mover","Within threshold"))),""))</f>
        <v/>
      </c>
      <c r="O227" s="8">
        <f>IF(H227&lt;&gt;"Ready","",IFERROR(IF(I227=0,"Turnover and DIO undefined: average inventory is zero. Check snapshot coverage and valuation.",IF(B227=0,"Turnover is zero; DIO has no finite value because COGS is zero. Stock with no COGS is flagged for review.","")),""))</f>
        <v/>
      </c>
    </row>
    <row r="228">
      <c r="A228" s="6" t="n"/>
      <c r="B228" s="7" t="n"/>
      <c r="C228" s="7" t="n"/>
      <c r="D228" s="7" t="n"/>
      <c r="E228" s="7" t="n"/>
      <c r="F228" s="7" t="n"/>
      <c r="G228" s="7" t="n"/>
      <c r="H228" s="8">
        <f>IF(COUNTA(A228:G228)=0,"",IF(TRIM(A228&amp;"")="","Item required",IFERROR(IF(OR(COUNT($B$2)&lt;&gt;1,$B$2&lt;0),"Enter nonnegative DIO threshold in B2",IF(NOT(AND(COUNT(B228,F228)=2,B228&gt;=0,F228&gt;0,COUNT(G228)=COUNTA(G228),N(G228)&gt;=0)),"Enter nonnegative values and positive period days",IF(NOT(OR(AND(COUNT(E228)=1,E228&gt;=0,COUNTA(C228:D228)=0),AND(E228="",COUNT(C228:D228)=2,MIN(C228:D228)&gt;=0))),"Enter average OR both opening and closing",IF(IF(IF(COUNT(E228)=1,E228,IF(C228/2+D228/2=0,(C228+D228)/2,C228/2+D228/2))=0,N(C228)+N(D228)+N(E228)=0,IF(B228=0,TRUE,B228/(IF(COUNT(E228)=1,E228,IF(C228/2+D228/2=0,(C228+D228)/2,C228/2+D228/2)))&gt;0)),"Ready","Calculated value below numeric range; rescale")))),"Check inputs / numeric range")))</f>
        <v/>
      </c>
      <c r="I228" s="8">
        <f>IF(H228&lt;&gt;"Ready","",IFERROR(IF(COUNT(E228)=1,E228,IF(C228/2+D228/2=0,(C228+D228)/2,C228/2+D228/2)),""))</f>
        <v/>
      </c>
      <c r="J228" s="8">
        <f>IF(H228&lt;&gt;"Ready","",IFERROR(IF(I228=0,"",B228/I228),""))</f>
        <v/>
      </c>
      <c r="K228" s="8">
        <f>IF(H228&lt;&gt;"Ready","",IFERROR(IF(OR(I228=0,B228=0),"",F228/J228),""))</f>
        <v/>
      </c>
      <c r="L228" s="8">
        <f>IF(H228&lt;&gt;"Ready","",IFERROR(IF(G228="","",I228*(G228/100)),""))</f>
        <v/>
      </c>
      <c r="M228" s="8">
        <f>IF(H228&lt;&gt;"Ready","",IFERROR(IF(I228=0,"No",IF(B228=0,"Yes",IF(OR(K228&lt;=$B$2,K228-$B$2&lt;=MIN(8.881784197001252E-16*MAX(ABS(K228),ABS($B$2)),1E-9)),"No","Yes"))),""))</f>
        <v/>
      </c>
      <c r="N228" s="8">
        <f>IF(H228&lt;&gt;"Ready","",IFERROR(IF(I228=0,"No inventory",IF(B228=0,"No COGS",IF(M228="Yes","Slow mover","Within threshold"))),""))</f>
        <v/>
      </c>
      <c r="O228" s="8">
        <f>IF(H228&lt;&gt;"Ready","",IFERROR(IF(I228=0,"Turnover and DIO undefined: average inventory is zero. Check snapshot coverage and valuation.",IF(B228=0,"Turnover is zero; DIO has no finite value because COGS is zero. Stock with no COGS is flagged for review.","")),""))</f>
        <v/>
      </c>
    </row>
    <row r="229">
      <c r="A229" s="6" t="n"/>
      <c r="B229" s="7" t="n"/>
      <c r="C229" s="7" t="n"/>
      <c r="D229" s="7" t="n"/>
      <c r="E229" s="7" t="n"/>
      <c r="F229" s="7" t="n"/>
      <c r="G229" s="7" t="n"/>
      <c r="H229" s="8">
        <f>IF(COUNTA(A229:G229)=0,"",IF(TRIM(A229&amp;"")="","Item required",IFERROR(IF(OR(COUNT($B$2)&lt;&gt;1,$B$2&lt;0),"Enter nonnegative DIO threshold in B2",IF(NOT(AND(COUNT(B229,F229)=2,B229&gt;=0,F229&gt;0,COUNT(G229)=COUNTA(G229),N(G229)&gt;=0)),"Enter nonnegative values and positive period days",IF(NOT(OR(AND(COUNT(E229)=1,E229&gt;=0,COUNTA(C229:D229)=0),AND(E229="",COUNT(C229:D229)=2,MIN(C229:D229)&gt;=0))),"Enter average OR both opening and closing",IF(IF(IF(COUNT(E229)=1,E229,IF(C229/2+D229/2=0,(C229+D229)/2,C229/2+D229/2))=0,N(C229)+N(D229)+N(E229)=0,IF(B229=0,TRUE,B229/(IF(COUNT(E229)=1,E229,IF(C229/2+D229/2=0,(C229+D229)/2,C229/2+D229/2)))&gt;0)),"Ready","Calculated value below numeric range; rescale")))),"Check inputs / numeric range")))</f>
        <v/>
      </c>
      <c r="I229" s="8">
        <f>IF(H229&lt;&gt;"Ready","",IFERROR(IF(COUNT(E229)=1,E229,IF(C229/2+D229/2=0,(C229+D229)/2,C229/2+D229/2)),""))</f>
        <v/>
      </c>
      <c r="J229" s="8">
        <f>IF(H229&lt;&gt;"Ready","",IFERROR(IF(I229=0,"",B229/I229),""))</f>
        <v/>
      </c>
      <c r="K229" s="8">
        <f>IF(H229&lt;&gt;"Ready","",IFERROR(IF(OR(I229=0,B229=0),"",F229/J229),""))</f>
        <v/>
      </c>
      <c r="L229" s="8">
        <f>IF(H229&lt;&gt;"Ready","",IFERROR(IF(G229="","",I229*(G229/100)),""))</f>
        <v/>
      </c>
      <c r="M229" s="8">
        <f>IF(H229&lt;&gt;"Ready","",IFERROR(IF(I229=0,"No",IF(B229=0,"Yes",IF(OR(K229&lt;=$B$2,K229-$B$2&lt;=MIN(8.881784197001252E-16*MAX(ABS(K229),ABS($B$2)),1E-9)),"No","Yes"))),""))</f>
        <v/>
      </c>
      <c r="N229" s="8">
        <f>IF(H229&lt;&gt;"Ready","",IFERROR(IF(I229=0,"No inventory",IF(B229=0,"No COGS",IF(M229="Yes","Slow mover","Within threshold"))),""))</f>
        <v/>
      </c>
      <c r="O229" s="8">
        <f>IF(H229&lt;&gt;"Ready","",IFERROR(IF(I229=0,"Turnover and DIO undefined: average inventory is zero. Check snapshot coverage and valuation.",IF(B229=0,"Turnover is zero; DIO has no finite value because COGS is zero. Stock with no COGS is flagged for review.","")),""))</f>
        <v/>
      </c>
    </row>
    <row r="230">
      <c r="A230" s="6" t="n"/>
      <c r="B230" s="7" t="n"/>
      <c r="C230" s="7" t="n"/>
      <c r="D230" s="7" t="n"/>
      <c r="E230" s="7" t="n"/>
      <c r="F230" s="7" t="n"/>
      <c r="G230" s="7" t="n"/>
      <c r="H230" s="8">
        <f>IF(COUNTA(A230:G230)=0,"",IF(TRIM(A230&amp;"")="","Item required",IFERROR(IF(OR(COUNT($B$2)&lt;&gt;1,$B$2&lt;0),"Enter nonnegative DIO threshold in B2",IF(NOT(AND(COUNT(B230,F230)=2,B230&gt;=0,F230&gt;0,COUNT(G230)=COUNTA(G230),N(G230)&gt;=0)),"Enter nonnegative values and positive period days",IF(NOT(OR(AND(COUNT(E230)=1,E230&gt;=0,COUNTA(C230:D230)=0),AND(E230="",COUNT(C230:D230)=2,MIN(C230:D230)&gt;=0))),"Enter average OR both opening and closing",IF(IF(IF(COUNT(E230)=1,E230,IF(C230/2+D230/2=0,(C230+D230)/2,C230/2+D230/2))=0,N(C230)+N(D230)+N(E230)=0,IF(B230=0,TRUE,B230/(IF(COUNT(E230)=1,E230,IF(C230/2+D230/2=0,(C230+D230)/2,C230/2+D230/2)))&gt;0)),"Ready","Calculated value below numeric range; rescale")))),"Check inputs / numeric range")))</f>
        <v/>
      </c>
      <c r="I230" s="8">
        <f>IF(H230&lt;&gt;"Ready","",IFERROR(IF(COUNT(E230)=1,E230,IF(C230/2+D230/2=0,(C230+D230)/2,C230/2+D230/2)),""))</f>
        <v/>
      </c>
      <c r="J230" s="8">
        <f>IF(H230&lt;&gt;"Ready","",IFERROR(IF(I230=0,"",B230/I230),""))</f>
        <v/>
      </c>
      <c r="K230" s="8">
        <f>IF(H230&lt;&gt;"Ready","",IFERROR(IF(OR(I230=0,B230=0),"",F230/J230),""))</f>
        <v/>
      </c>
      <c r="L230" s="8">
        <f>IF(H230&lt;&gt;"Ready","",IFERROR(IF(G230="","",I230*(G230/100)),""))</f>
        <v/>
      </c>
      <c r="M230" s="8">
        <f>IF(H230&lt;&gt;"Ready","",IFERROR(IF(I230=0,"No",IF(B230=0,"Yes",IF(OR(K230&lt;=$B$2,K230-$B$2&lt;=MIN(8.881784197001252E-16*MAX(ABS(K230),ABS($B$2)),1E-9)),"No","Yes"))),""))</f>
        <v/>
      </c>
      <c r="N230" s="8">
        <f>IF(H230&lt;&gt;"Ready","",IFERROR(IF(I230=0,"No inventory",IF(B230=0,"No COGS",IF(M230="Yes","Slow mover","Within threshold"))),""))</f>
        <v/>
      </c>
      <c r="O230" s="8">
        <f>IF(H230&lt;&gt;"Ready","",IFERROR(IF(I230=0,"Turnover and DIO undefined: average inventory is zero. Check snapshot coverage and valuation.",IF(B230=0,"Turnover is zero; DIO has no finite value because COGS is zero. Stock with no COGS is flagged for review.","")),""))</f>
        <v/>
      </c>
    </row>
    <row r="231">
      <c r="A231" s="6" t="n"/>
      <c r="B231" s="7" t="n"/>
      <c r="C231" s="7" t="n"/>
      <c r="D231" s="7" t="n"/>
      <c r="E231" s="7" t="n"/>
      <c r="F231" s="7" t="n"/>
      <c r="G231" s="7" t="n"/>
      <c r="H231" s="8">
        <f>IF(COUNTA(A231:G231)=0,"",IF(TRIM(A231&amp;"")="","Item required",IFERROR(IF(OR(COUNT($B$2)&lt;&gt;1,$B$2&lt;0),"Enter nonnegative DIO threshold in B2",IF(NOT(AND(COUNT(B231,F231)=2,B231&gt;=0,F231&gt;0,COUNT(G231)=COUNTA(G231),N(G231)&gt;=0)),"Enter nonnegative values and positive period days",IF(NOT(OR(AND(COUNT(E231)=1,E231&gt;=0,COUNTA(C231:D231)=0),AND(E231="",COUNT(C231:D231)=2,MIN(C231:D231)&gt;=0))),"Enter average OR both opening and closing",IF(IF(IF(COUNT(E231)=1,E231,IF(C231/2+D231/2=0,(C231+D231)/2,C231/2+D231/2))=0,N(C231)+N(D231)+N(E231)=0,IF(B231=0,TRUE,B231/(IF(COUNT(E231)=1,E231,IF(C231/2+D231/2=0,(C231+D231)/2,C231/2+D231/2)))&gt;0)),"Ready","Calculated value below numeric range; rescale")))),"Check inputs / numeric range")))</f>
        <v/>
      </c>
      <c r="I231" s="8">
        <f>IF(H231&lt;&gt;"Ready","",IFERROR(IF(COUNT(E231)=1,E231,IF(C231/2+D231/2=0,(C231+D231)/2,C231/2+D231/2)),""))</f>
        <v/>
      </c>
      <c r="J231" s="8">
        <f>IF(H231&lt;&gt;"Ready","",IFERROR(IF(I231=0,"",B231/I231),""))</f>
        <v/>
      </c>
      <c r="K231" s="8">
        <f>IF(H231&lt;&gt;"Ready","",IFERROR(IF(OR(I231=0,B231=0),"",F231/J231),""))</f>
        <v/>
      </c>
      <c r="L231" s="8">
        <f>IF(H231&lt;&gt;"Ready","",IFERROR(IF(G231="","",I231*(G231/100)),""))</f>
        <v/>
      </c>
      <c r="M231" s="8">
        <f>IF(H231&lt;&gt;"Ready","",IFERROR(IF(I231=0,"No",IF(B231=0,"Yes",IF(OR(K231&lt;=$B$2,K231-$B$2&lt;=MIN(8.881784197001252E-16*MAX(ABS(K231),ABS($B$2)),1E-9)),"No","Yes"))),""))</f>
        <v/>
      </c>
      <c r="N231" s="8">
        <f>IF(H231&lt;&gt;"Ready","",IFERROR(IF(I231=0,"No inventory",IF(B231=0,"No COGS",IF(M231="Yes","Slow mover","Within threshold"))),""))</f>
        <v/>
      </c>
      <c r="O231" s="8">
        <f>IF(H231&lt;&gt;"Ready","",IFERROR(IF(I231=0,"Turnover and DIO undefined: average inventory is zero. Check snapshot coverage and valuation.",IF(B231=0,"Turnover is zero; DIO has no finite value because COGS is zero. Stock with no COGS is flagged for review.","")),""))</f>
        <v/>
      </c>
    </row>
    <row r="232">
      <c r="A232" s="6" t="n"/>
      <c r="B232" s="7" t="n"/>
      <c r="C232" s="7" t="n"/>
      <c r="D232" s="7" t="n"/>
      <c r="E232" s="7" t="n"/>
      <c r="F232" s="7" t="n"/>
      <c r="G232" s="7" t="n"/>
      <c r="H232" s="8">
        <f>IF(COUNTA(A232:G232)=0,"",IF(TRIM(A232&amp;"")="","Item required",IFERROR(IF(OR(COUNT($B$2)&lt;&gt;1,$B$2&lt;0),"Enter nonnegative DIO threshold in B2",IF(NOT(AND(COUNT(B232,F232)=2,B232&gt;=0,F232&gt;0,COUNT(G232)=COUNTA(G232),N(G232)&gt;=0)),"Enter nonnegative values and positive period days",IF(NOT(OR(AND(COUNT(E232)=1,E232&gt;=0,COUNTA(C232:D232)=0),AND(E232="",COUNT(C232:D232)=2,MIN(C232:D232)&gt;=0))),"Enter average OR both opening and closing",IF(IF(IF(COUNT(E232)=1,E232,IF(C232/2+D232/2=0,(C232+D232)/2,C232/2+D232/2))=0,N(C232)+N(D232)+N(E232)=0,IF(B232=0,TRUE,B232/(IF(COUNT(E232)=1,E232,IF(C232/2+D232/2=0,(C232+D232)/2,C232/2+D232/2)))&gt;0)),"Ready","Calculated value below numeric range; rescale")))),"Check inputs / numeric range")))</f>
        <v/>
      </c>
      <c r="I232" s="8">
        <f>IF(H232&lt;&gt;"Ready","",IFERROR(IF(COUNT(E232)=1,E232,IF(C232/2+D232/2=0,(C232+D232)/2,C232/2+D232/2)),""))</f>
        <v/>
      </c>
      <c r="J232" s="8">
        <f>IF(H232&lt;&gt;"Ready","",IFERROR(IF(I232=0,"",B232/I232),""))</f>
        <v/>
      </c>
      <c r="K232" s="8">
        <f>IF(H232&lt;&gt;"Ready","",IFERROR(IF(OR(I232=0,B232=0),"",F232/J232),""))</f>
        <v/>
      </c>
      <c r="L232" s="8">
        <f>IF(H232&lt;&gt;"Ready","",IFERROR(IF(G232="","",I232*(G232/100)),""))</f>
        <v/>
      </c>
      <c r="M232" s="8">
        <f>IF(H232&lt;&gt;"Ready","",IFERROR(IF(I232=0,"No",IF(B232=0,"Yes",IF(OR(K232&lt;=$B$2,K232-$B$2&lt;=MIN(8.881784197001252E-16*MAX(ABS(K232),ABS($B$2)),1E-9)),"No","Yes"))),""))</f>
        <v/>
      </c>
      <c r="N232" s="8">
        <f>IF(H232&lt;&gt;"Ready","",IFERROR(IF(I232=0,"No inventory",IF(B232=0,"No COGS",IF(M232="Yes","Slow mover","Within threshold"))),""))</f>
        <v/>
      </c>
      <c r="O232" s="8">
        <f>IF(H232&lt;&gt;"Ready","",IFERROR(IF(I232=0,"Turnover and DIO undefined: average inventory is zero. Check snapshot coverage and valuation.",IF(B232=0,"Turnover is zero; DIO has no finite value because COGS is zero. Stock with no COGS is flagged for review.","")),""))</f>
        <v/>
      </c>
    </row>
    <row r="233">
      <c r="A233" s="6" t="n"/>
      <c r="B233" s="7" t="n"/>
      <c r="C233" s="7" t="n"/>
      <c r="D233" s="7" t="n"/>
      <c r="E233" s="7" t="n"/>
      <c r="F233" s="7" t="n"/>
      <c r="G233" s="7" t="n"/>
      <c r="H233" s="8">
        <f>IF(COUNTA(A233:G233)=0,"",IF(TRIM(A233&amp;"")="","Item required",IFERROR(IF(OR(COUNT($B$2)&lt;&gt;1,$B$2&lt;0),"Enter nonnegative DIO threshold in B2",IF(NOT(AND(COUNT(B233,F233)=2,B233&gt;=0,F233&gt;0,COUNT(G233)=COUNTA(G233),N(G233)&gt;=0)),"Enter nonnegative values and positive period days",IF(NOT(OR(AND(COUNT(E233)=1,E233&gt;=0,COUNTA(C233:D233)=0),AND(E233="",COUNT(C233:D233)=2,MIN(C233:D233)&gt;=0))),"Enter average OR both opening and closing",IF(IF(IF(COUNT(E233)=1,E233,IF(C233/2+D233/2=0,(C233+D233)/2,C233/2+D233/2))=0,N(C233)+N(D233)+N(E233)=0,IF(B233=0,TRUE,B233/(IF(COUNT(E233)=1,E233,IF(C233/2+D233/2=0,(C233+D233)/2,C233/2+D233/2)))&gt;0)),"Ready","Calculated value below numeric range; rescale")))),"Check inputs / numeric range")))</f>
        <v/>
      </c>
      <c r="I233" s="8">
        <f>IF(H233&lt;&gt;"Ready","",IFERROR(IF(COUNT(E233)=1,E233,IF(C233/2+D233/2=0,(C233+D233)/2,C233/2+D233/2)),""))</f>
        <v/>
      </c>
      <c r="J233" s="8">
        <f>IF(H233&lt;&gt;"Ready","",IFERROR(IF(I233=0,"",B233/I233),""))</f>
        <v/>
      </c>
      <c r="K233" s="8">
        <f>IF(H233&lt;&gt;"Ready","",IFERROR(IF(OR(I233=0,B233=0),"",F233/J233),""))</f>
        <v/>
      </c>
      <c r="L233" s="8">
        <f>IF(H233&lt;&gt;"Ready","",IFERROR(IF(G233="","",I233*(G233/100)),""))</f>
        <v/>
      </c>
      <c r="M233" s="8">
        <f>IF(H233&lt;&gt;"Ready","",IFERROR(IF(I233=0,"No",IF(B233=0,"Yes",IF(OR(K233&lt;=$B$2,K233-$B$2&lt;=MIN(8.881784197001252E-16*MAX(ABS(K233),ABS($B$2)),1E-9)),"No","Yes"))),""))</f>
        <v/>
      </c>
      <c r="N233" s="8">
        <f>IF(H233&lt;&gt;"Ready","",IFERROR(IF(I233=0,"No inventory",IF(B233=0,"No COGS",IF(M233="Yes","Slow mover","Within threshold"))),""))</f>
        <v/>
      </c>
      <c r="O233" s="8">
        <f>IF(H233&lt;&gt;"Ready","",IFERROR(IF(I233=0,"Turnover and DIO undefined: average inventory is zero. Check snapshot coverage and valuation.",IF(B233=0,"Turnover is zero; DIO has no finite value because COGS is zero. Stock with no COGS is flagged for review.","")),""))</f>
        <v/>
      </c>
    </row>
    <row r="234">
      <c r="A234" s="6" t="n"/>
      <c r="B234" s="7" t="n"/>
      <c r="C234" s="7" t="n"/>
      <c r="D234" s="7" t="n"/>
      <c r="E234" s="7" t="n"/>
      <c r="F234" s="7" t="n"/>
      <c r="G234" s="7" t="n"/>
      <c r="H234" s="8">
        <f>IF(COUNTA(A234:G234)=0,"",IF(TRIM(A234&amp;"")="","Item required",IFERROR(IF(OR(COUNT($B$2)&lt;&gt;1,$B$2&lt;0),"Enter nonnegative DIO threshold in B2",IF(NOT(AND(COUNT(B234,F234)=2,B234&gt;=0,F234&gt;0,COUNT(G234)=COUNTA(G234),N(G234)&gt;=0)),"Enter nonnegative values and positive period days",IF(NOT(OR(AND(COUNT(E234)=1,E234&gt;=0,COUNTA(C234:D234)=0),AND(E234="",COUNT(C234:D234)=2,MIN(C234:D234)&gt;=0))),"Enter average OR both opening and closing",IF(IF(IF(COUNT(E234)=1,E234,IF(C234/2+D234/2=0,(C234+D234)/2,C234/2+D234/2))=0,N(C234)+N(D234)+N(E234)=0,IF(B234=0,TRUE,B234/(IF(COUNT(E234)=1,E234,IF(C234/2+D234/2=0,(C234+D234)/2,C234/2+D234/2)))&gt;0)),"Ready","Calculated value below numeric range; rescale")))),"Check inputs / numeric range")))</f>
        <v/>
      </c>
      <c r="I234" s="8">
        <f>IF(H234&lt;&gt;"Ready","",IFERROR(IF(COUNT(E234)=1,E234,IF(C234/2+D234/2=0,(C234+D234)/2,C234/2+D234/2)),""))</f>
        <v/>
      </c>
      <c r="J234" s="8">
        <f>IF(H234&lt;&gt;"Ready","",IFERROR(IF(I234=0,"",B234/I234),""))</f>
        <v/>
      </c>
      <c r="K234" s="8">
        <f>IF(H234&lt;&gt;"Ready","",IFERROR(IF(OR(I234=0,B234=0),"",F234/J234),""))</f>
        <v/>
      </c>
      <c r="L234" s="8">
        <f>IF(H234&lt;&gt;"Ready","",IFERROR(IF(G234="","",I234*(G234/100)),""))</f>
        <v/>
      </c>
      <c r="M234" s="8">
        <f>IF(H234&lt;&gt;"Ready","",IFERROR(IF(I234=0,"No",IF(B234=0,"Yes",IF(OR(K234&lt;=$B$2,K234-$B$2&lt;=MIN(8.881784197001252E-16*MAX(ABS(K234),ABS($B$2)),1E-9)),"No","Yes"))),""))</f>
        <v/>
      </c>
      <c r="N234" s="8">
        <f>IF(H234&lt;&gt;"Ready","",IFERROR(IF(I234=0,"No inventory",IF(B234=0,"No COGS",IF(M234="Yes","Slow mover","Within threshold"))),""))</f>
        <v/>
      </c>
      <c r="O234" s="8">
        <f>IF(H234&lt;&gt;"Ready","",IFERROR(IF(I234=0,"Turnover and DIO undefined: average inventory is zero. Check snapshot coverage and valuation.",IF(B234=0,"Turnover is zero; DIO has no finite value because COGS is zero. Stock with no COGS is flagged for review.","")),""))</f>
        <v/>
      </c>
    </row>
    <row r="235">
      <c r="A235" s="6" t="n"/>
      <c r="B235" s="7" t="n"/>
      <c r="C235" s="7" t="n"/>
      <c r="D235" s="7" t="n"/>
      <c r="E235" s="7" t="n"/>
      <c r="F235" s="7" t="n"/>
      <c r="G235" s="7" t="n"/>
      <c r="H235" s="8">
        <f>IF(COUNTA(A235:G235)=0,"",IF(TRIM(A235&amp;"")="","Item required",IFERROR(IF(OR(COUNT($B$2)&lt;&gt;1,$B$2&lt;0),"Enter nonnegative DIO threshold in B2",IF(NOT(AND(COUNT(B235,F235)=2,B235&gt;=0,F235&gt;0,COUNT(G235)=COUNTA(G235),N(G235)&gt;=0)),"Enter nonnegative values and positive period days",IF(NOT(OR(AND(COUNT(E235)=1,E235&gt;=0,COUNTA(C235:D235)=0),AND(E235="",COUNT(C235:D235)=2,MIN(C235:D235)&gt;=0))),"Enter average OR both opening and closing",IF(IF(IF(COUNT(E235)=1,E235,IF(C235/2+D235/2=0,(C235+D235)/2,C235/2+D235/2))=0,N(C235)+N(D235)+N(E235)=0,IF(B235=0,TRUE,B235/(IF(COUNT(E235)=1,E235,IF(C235/2+D235/2=0,(C235+D235)/2,C235/2+D235/2)))&gt;0)),"Ready","Calculated value below numeric range; rescale")))),"Check inputs / numeric range")))</f>
        <v/>
      </c>
      <c r="I235" s="8">
        <f>IF(H235&lt;&gt;"Ready","",IFERROR(IF(COUNT(E235)=1,E235,IF(C235/2+D235/2=0,(C235+D235)/2,C235/2+D235/2)),""))</f>
        <v/>
      </c>
      <c r="J235" s="8">
        <f>IF(H235&lt;&gt;"Ready","",IFERROR(IF(I235=0,"",B235/I235),""))</f>
        <v/>
      </c>
      <c r="K235" s="8">
        <f>IF(H235&lt;&gt;"Ready","",IFERROR(IF(OR(I235=0,B235=0),"",F235/J235),""))</f>
        <v/>
      </c>
      <c r="L235" s="8">
        <f>IF(H235&lt;&gt;"Ready","",IFERROR(IF(G235="","",I235*(G235/100)),""))</f>
        <v/>
      </c>
      <c r="M235" s="8">
        <f>IF(H235&lt;&gt;"Ready","",IFERROR(IF(I235=0,"No",IF(B235=0,"Yes",IF(OR(K235&lt;=$B$2,K235-$B$2&lt;=MIN(8.881784197001252E-16*MAX(ABS(K235),ABS($B$2)),1E-9)),"No","Yes"))),""))</f>
        <v/>
      </c>
      <c r="N235" s="8">
        <f>IF(H235&lt;&gt;"Ready","",IFERROR(IF(I235=0,"No inventory",IF(B235=0,"No COGS",IF(M235="Yes","Slow mover","Within threshold"))),""))</f>
        <v/>
      </c>
      <c r="O235" s="8">
        <f>IF(H235&lt;&gt;"Ready","",IFERROR(IF(I235=0,"Turnover and DIO undefined: average inventory is zero. Check snapshot coverage and valuation.",IF(B235=0,"Turnover is zero; DIO has no finite value because COGS is zero. Stock with no COGS is flagged for review.","")),""))</f>
        <v/>
      </c>
    </row>
    <row r="236">
      <c r="A236" s="6" t="n"/>
      <c r="B236" s="7" t="n"/>
      <c r="C236" s="7" t="n"/>
      <c r="D236" s="7" t="n"/>
      <c r="E236" s="7" t="n"/>
      <c r="F236" s="7" t="n"/>
      <c r="G236" s="7" t="n"/>
      <c r="H236" s="8">
        <f>IF(COUNTA(A236:G236)=0,"",IF(TRIM(A236&amp;"")="","Item required",IFERROR(IF(OR(COUNT($B$2)&lt;&gt;1,$B$2&lt;0),"Enter nonnegative DIO threshold in B2",IF(NOT(AND(COUNT(B236,F236)=2,B236&gt;=0,F236&gt;0,COUNT(G236)=COUNTA(G236),N(G236)&gt;=0)),"Enter nonnegative values and positive period days",IF(NOT(OR(AND(COUNT(E236)=1,E236&gt;=0,COUNTA(C236:D236)=0),AND(E236="",COUNT(C236:D236)=2,MIN(C236:D236)&gt;=0))),"Enter average OR both opening and closing",IF(IF(IF(COUNT(E236)=1,E236,IF(C236/2+D236/2=0,(C236+D236)/2,C236/2+D236/2))=0,N(C236)+N(D236)+N(E236)=0,IF(B236=0,TRUE,B236/(IF(COUNT(E236)=1,E236,IF(C236/2+D236/2=0,(C236+D236)/2,C236/2+D236/2)))&gt;0)),"Ready","Calculated value below numeric range; rescale")))),"Check inputs / numeric range")))</f>
        <v/>
      </c>
      <c r="I236" s="8">
        <f>IF(H236&lt;&gt;"Ready","",IFERROR(IF(COUNT(E236)=1,E236,IF(C236/2+D236/2=0,(C236+D236)/2,C236/2+D236/2)),""))</f>
        <v/>
      </c>
      <c r="J236" s="8">
        <f>IF(H236&lt;&gt;"Ready","",IFERROR(IF(I236=0,"",B236/I236),""))</f>
        <v/>
      </c>
      <c r="K236" s="8">
        <f>IF(H236&lt;&gt;"Ready","",IFERROR(IF(OR(I236=0,B236=0),"",F236/J236),""))</f>
        <v/>
      </c>
      <c r="L236" s="8">
        <f>IF(H236&lt;&gt;"Ready","",IFERROR(IF(G236="","",I236*(G236/100)),""))</f>
        <v/>
      </c>
      <c r="M236" s="8">
        <f>IF(H236&lt;&gt;"Ready","",IFERROR(IF(I236=0,"No",IF(B236=0,"Yes",IF(OR(K236&lt;=$B$2,K236-$B$2&lt;=MIN(8.881784197001252E-16*MAX(ABS(K236),ABS($B$2)),1E-9)),"No","Yes"))),""))</f>
        <v/>
      </c>
      <c r="N236" s="8">
        <f>IF(H236&lt;&gt;"Ready","",IFERROR(IF(I236=0,"No inventory",IF(B236=0,"No COGS",IF(M236="Yes","Slow mover","Within threshold"))),""))</f>
        <v/>
      </c>
      <c r="O236" s="8">
        <f>IF(H236&lt;&gt;"Ready","",IFERROR(IF(I236=0,"Turnover and DIO undefined: average inventory is zero. Check snapshot coverage and valuation.",IF(B236=0,"Turnover is zero; DIO has no finite value because COGS is zero. Stock with no COGS is flagged for review.","")),""))</f>
        <v/>
      </c>
    </row>
    <row r="237">
      <c r="A237" s="6" t="n"/>
      <c r="B237" s="7" t="n"/>
      <c r="C237" s="7" t="n"/>
      <c r="D237" s="7" t="n"/>
      <c r="E237" s="7" t="n"/>
      <c r="F237" s="7" t="n"/>
      <c r="G237" s="7" t="n"/>
      <c r="H237" s="8">
        <f>IF(COUNTA(A237:G237)=0,"",IF(TRIM(A237&amp;"")="","Item required",IFERROR(IF(OR(COUNT($B$2)&lt;&gt;1,$B$2&lt;0),"Enter nonnegative DIO threshold in B2",IF(NOT(AND(COUNT(B237,F237)=2,B237&gt;=0,F237&gt;0,COUNT(G237)=COUNTA(G237),N(G237)&gt;=0)),"Enter nonnegative values and positive period days",IF(NOT(OR(AND(COUNT(E237)=1,E237&gt;=0,COUNTA(C237:D237)=0),AND(E237="",COUNT(C237:D237)=2,MIN(C237:D237)&gt;=0))),"Enter average OR both opening and closing",IF(IF(IF(COUNT(E237)=1,E237,IF(C237/2+D237/2=0,(C237+D237)/2,C237/2+D237/2))=0,N(C237)+N(D237)+N(E237)=0,IF(B237=0,TRUE,B237/(IF(COUNT(E237)=1,E237,IF(C237/2+D237/2=0,(C237+D237)/2,C237/2+D237/2)))&gt;0)),"Ready","Calculated value below numeric range; rescale")))),"Check inputs / numeric range")))</f>
        <v/>
      </c>
      <c r="I237" s="8">
        <f>IF(H237&lt;&gt;"Ready","",IFERROR(IF(COUNT(E237)=1,E237,IF(C237/2+D237/2=0,(C237+D237)/2,C237/2+D237/2)),""))</f>
        <v/>
      </c>
      <c r="J237" s="8">
        <f>IF(H237&lt;&gt;"Ready","",IFERROR(IF(I237=0,"",B237/I237),""))</f>
        <v/>
      </c>
      <c r="K237" s="8">
        <f>IF(H237&lt;&gt;"Ready","",IFERROR(IF(OR(I237=0,B237=0),"",F237/J237),""))</f>
        <v/>
      </c>
      <c r="L237" s="8">
        <f>IF(H237&lt;&gt;"Ready","",IFERROR(IF(G237="","",I237*(G237/100)),""))</f>
        <v/>
      </c>
      <c r="M237" s="8">
        <f>IF(H237&lt;&gt;"Ready","",IFERROR(IF(I237=0,"No",IF(B237=0,"Yes",IF(OR(K237&lt;=$B$2,K237-$B$2&lt;=MIN(8.881784197001252E-16*MAX(ABS(K237),ABS($B$2)),1E-9)),"No","Yes"))),""))</f>
        <v/>
      </c>
      <c r="N237" s="8">
        <f>IF(H237&lt;&gt;"Ready","",IFERROR(IF(I237=0,"No inventory",IF(B237=0,"No COGS",IF(M237="Yes","Slow mover","Within threshold"))),""))</f>
        <v/>
      </c>
      <c r="O237" s="8">
        <f>IF(H237&lt;&gt;"Ready","",IFERROR(IF(I237=0,"Turnover and DIO undefined: average inventory is zero. Check snapshot coverage and valuation.",IF(B237=0,"Turnover is zero; DIO has no finite value because COGS is zero. Stock with no COGS is flagged for review.","")),""))</f>
        <v/>
      </c>
    </row>
    <row r="238">
      <c r="A238" s="6" t="n"/>
      <c r="B238" s="7" t="n"/>
      <c r="C238" s="7" t="n"/>
      <c r="D238" s="7" t="n"/>
      <c r="E238" s="7" t="n"/>
      <c r="F238" s="7" t="n"/>
      <c r="G238" s="7" t="n"/>
      <c r="H238" s="8">
        <f>IF(COUNTA(A238:G238)=0,"",IF(TRIM(A238&amp;"")="","Item required",IFERROR(IF(OR(COUNT($B$2)&lt;&gt;1,$B$2&lt;0),"Enter nonnegative DIO threshold in B2",IF(NOT(AND(COUNT(B238,F238)=2,B238&gt;=0,F238&gt;0,COUNT(G238)=COUNTA(G238),N(G238)&gt;=0)),"Enter nonnegative values and positive period days",IF(NOT(OR(AND(COUNT(E238)=1,E238&gt;=0,COUNTA(C238:D238)=0),AND(E238="",COUNT(C238:D238)=2,MIN(C238:D238)&gt;=0))),"Enter average OR both opening and closing",IF(IF(IF(COUNT(E238)=1,E238,IF(C238/2+D238/2=0,(C238+D238)/2,C238/2+D238/2))=0,N(C238)+N(D238)+N(E238)=0,IF(B238=0,TRUE,B238/(IF(COUNT(E238)=1,E238,IF(C238/2+D238/2=0,(C238+D238)/2,C238/2+D238/2)))&gt;0)),"Ready","Calculated value below numeric range; rescale")))),"Check inputs / numeric range")))</f>
        <v/>
      </c>
      <c r="I238" s="8">
        <f>IF(H238&lt;&gt;"Ready","",IFERROR(IF(COUNT(E238)=1,E238,IF(C238/2+D238/2=0,(C238+D238)/2,C238/2+D238/2)),""))</f>
        <v/>
      </c>
      <c r="J238" s="8">
        <f>IF(H238&lt;&gt;"Ready","",IFERROR(IF(I238=0,"",B238/I238),""))</f>
        <v/>
      </c>
      <c r="K238" s="8">
        <f>IF(H238&lt;&gt;"Ready","",IFERROR(IF(OR(I238=0,B238=0),"",F238/J238),""))</f>
        <v/>
      </c>
      <c r="L238" s="8">
        <f>IF(H238&lt;&gt;"Ready","",IFERROR(IF(G238="","",I238*(G238/100)),""))</f>
        <v/>
      </c>
      <c r="M238" s="8">
        <f>IF(H238&lt;&gt;"Ready","",IFERROR(IF(I238=0,"No",IF(B238=0,"Yes",IF(OR(K238&lt;=$B$2,K238-$B$2&lt;=MIN(8.881784197001252E-16*MAX(ABS(K238),ABS($B$2)),1E-9)),"No","Yes"))),""))</f>
        <v/>
      </c>
      <c r="N238" s="8">
        <f>IF(H238&lt;&gt;"Ready","",IFERROR(IF(I238=0,"No inventory",IF(B238=0,"No COGS",IF(M238="Yes","Slow mover","Within threshold"))),""))</f>
        <v/>
      </c>
      <c r="O238" s="8">
        <f>IF(H238&lt;&gt;"Ready","",IFERROR(IF(I238=0,"Turnover and DIO undefined: average inventory is zero. Check snapshot coverage and valuation.",IF(B238=0,"Turnover is zero; DIO has no finite value because COGS is zero. Stock with no COGS is flagged for review.","")),""))</f>
        <v/>
      </c>
    </row>
    <row r="239">
      <c r="A239" s="6" t="n"/>
      <c r="B239" s="7" t="n"/>
      <c r="C239" s="7" t="n"/>
      <c r="D239" s="7" t="n"/>
      <c r="E239" s="7" t="n"/>
      <c r="F239" s="7" t="n"/>
      <c r="G239" s="7" t="n"/>
      <c r="H239" s="8">
        <f>IF(COUNTA(A239:G239)=0,"",IF(TRIM(A239&amp;"")="","Item required",IFERROR(IF(OR(COUNT($B$2)&lt;&gt;1,$B$2&lt;0),"Enter nonnegative DIO threshold in B2",IF(NOT(AND(COUNT(B239,F239)=2,B239&gt;=0,F239&gt;0,COUNT(G239)=COUNTA(G239),N(G239)&gt;=0)),"Enter nonnegative values and positive period days",IF(NOT(OR(AND(COUNT(E239)=1,E239&gt;=0,COUNTA(C239:D239)=0),AND(E239="",COUNT(C239:D239)=2,MIN(C239:D239)&gt;=0))),"Enter average OR both opening and closing",IF(IF(IF(COUNT(E239)=1,E239,IF(C239/2+D239/2=0,(C239+D239)/2,C239/2+D239/2))=0,N(C239)+N(D239)+N(E239)=0,IF(B239=0,TRUE,B239/(IF(COUNT(E239)=1,E239,IF(C239/2+D239/2=0,(C239+D239)/2,C239/2+D239/2)))&gt;0)),"Ready","Calculated value below numeric range; rescale")))),"Check inputs / numeric range")))</f>
        <v/>
      </c>
      <c r="I239" s="8">
        <f>IF(H239&lt;&gt;"Ready","",IFERROR(IF(COUNT(E239)=1,E239,IF(C239/2+D239/2=0,(C239+D239)/2,C239/2+D239/2)),""))</f>
        <v/>
      </c>
      <c r="J239" s="8">
        <f>IF(H239&lt;&gt;"Ready","",IFERROR(IF(I239=0,"",B239/I239),""))</f>
        <v/>
      </c>
      <c r="K239" s="8">
        <f>IF(H239&lt;&gt;"Ready","",IFERROR(IF(OR(I239=0,B239=0),"",F239/J239),""))</f>
        <v/>
      </c>
      <c r="L239" s="8">
        <f>IF(H239&lt;&gt;"Ready","",IFERROR(IF(G239="","",I239*(G239/100)),""))</f>
        <v/>
      </c>
      <c r="M239" s="8">
        <f>IF(H239&lt;&gt;"Ready","",IFERROR(IF(I239=0,"No",IF(B239=0,"Yes",IF(OR(K239&lt;=$B$2,K239-$B$2&lt;=MIN(8.881784197001252E-16*MAX(ABS(K239),ABS($B$2)),1E-9)),"No","Yes"))),""))</f>
        <v/>
      </c>
      <c r="N239" s="8">
        <f>IF(H239&lt;&gt;"Ready","",IFERROR(IF(I239=0,"No inventory",IF(B239=0,"No COGS",IF(M239="Yes","Slow mover","Within threshold"))),""))</f>
        <v/>
      </c>
      <c r="O239" s="8">
        <f>IF(H239&lt;&gt;"Ready","",IFERROR(IF(I239=0,"Turnover and DIO undefined: average inventory is zero. Check snapshot coverage and valuation.",IF(B239=0,"Turnover is zero; DIO has no finite value because COGS is zero. Stock with no COGS is flagged for review.","")),""))</f>
        <v/>
      </c>
    </row>
    <row r="240">
      <c r="A240" s="6" t="n"/>
      <c r="B240" s="7" t="n"/>
      <c r="C240" s="7" t="n"/>
      <c r="D240" s="7" t="n"/>
      <c r="E240" s="7" t="n"/>
      <c r="F240" s="7" t="n"/>
      <c r="G240" s="7" t="n"/>
      <c r="H240" s="8">
        <f>IF(COUNTA(A240:G240)=0,"",IF(TRIM(A240&amp;"")="","Item required",IFERROR(IF(OR(COUNT($B$2)&lt;&gt;1,$B$2&lt;0),"Enter nonnegative DIO threshold in B2",IF(NOT(AND(COUNT(B240,F240)=2,B240&gt;=0,F240&gt;0,COUNT(G240)=COUNTA(G240),N(G240)&gt;=0)),"Enter nonnegative values and positive period days",IF(NOT(OR(AND(COUNT(E240)=1,E240&gt;=0,COUNTA(C240:D240)=0),AND(E240="",COUNT(C240:D240)=2,MIN(C240:D240)&gt;=0))),"Enter average OR both opening and closing",IF(IF(IF(COUNT(E240)=1,E240,IF(C240/2+D240/2=0,(C240+D240)/2,C240/2+D240/2))=0,N(C240)+N(D240)+N(E240)=0,IF(B240=0,TRUE,B240/(IF(COUNT(E240)=1,E240,IF(C240/2+D240/2=0,(C240+D240)/2,C240/2+D240/2)))&gt;0)),"Ready","Calculated value below numeric range; rescale")))),"Check inputs / numeric range")))</f>
        <v/>
      </c>
      <c r="I240" s="8">
        <f>IF(H240&lt;&gt;"Ready","",IFERROR(IF(COUNT(E240)=1,E240,IF(C240/2+D240/2=0,(C240+D240)/2,C240/2+D240/2)),""))</f>
        <v/>
      </c>
      <c r="J240" s="8">
        <f>IF(H240&lt;&gt;"Ready","",IFERROR(IF(I240=0,"",B240/I240),""))</f>
        <v/>
      </c>
      <c r="K240" s="8">
        <f>IF(H240&lt;&gt;"Ready","",IFERROR(IF(OR(I240=0,B240=0),"",F240/J240),""))</f>
        <v/>
      </c>
      <c r="L240" s="8">
        <f>IF(H240&lt;&gt;"Ready","",IFERROR(IF(G240="","",I240*(G240/100)),""))</f>
        <v/>
      </c>
      <c r="M240" s="8">
        <f>IF(H240&lt;&gt;"Ready","",IFERROR(IF(I240=0,"No",IF(B240=0,"Yes",IF(OR(K240&lt;=$B$2,K240-$B$2&lt;=MIN(8.881784197001252E-16*MAX(ABS(K240),ABS($B$2)),1E-9)),"No","Yes"))),""))</f>
        <v/>
      </c>
      <c r="N240" s="8">
        <f>IF(H240&lt;&gt;"Ready","",IFERROR(IF(I240=0,"No inventory",IF(B240=0,"No COGS",IF(M240="Yes","Slow mover","Within threshold"))),""))</f>
        <v/>
      </c>
      <c r="O240" s="8">
        <f>IF(H240&lt;&gt;"Ready","",IFERROR(IF(I240=0,"Turnover and DIO undefined: average inventory is zero. Check snapshot coverage and valuation.",IF(B240=0,"Turnover is zero; DIO has no finite value because COGS is zero. Stock with no COGS is flagged for review.","")),""))</f>
        <v/>
      </c>
    </row>
    <row r="241">
      <c r="A241" s="6" t="n"/>
      <c r="B241" s="7" t="n"/>
      <c r="C241" s="7" t="n"/>
      <c r="D241" s="7" t="n"/>
      <c r="E241" s="7" t="n"/>
      <c r="F241" s="7" t="n"/>
      <c r="G241" s="7" t="n"/>
      <c r="H241" s="8">
        <f>IF(COUNTA(A241:G241)=0,"",IF(TRIM(A241&amp;"")="","Item required",IFERROR(IF(OR(COUNT($B$2)&lt;&gt;1,$B$2&lt;0),"Enter nonnegative DIO threshold in B2",IF(NOT(AND(COUNT(B241,F241)=2,B241&gt;=0,F241&gt;0,COUNT(G241)=COUNTA(G241),N(G241)&gt;=0)),"Enter nonnegative values and positive period days",IF(NOT(OR(AND(COUNT(E241)=1,E241&gt;=0,COUNTA(C241:D241)=0),AND(E241="",COUNT(C241:D241)=2,MIN(C241:D241)&gt;=0))),"Enter average OR both opening and closing",IF(IF(IF(COUNT(E241)=1,E241,IF(C241/2+D241/2=0,(C241+D241)/2,C241/2+D241/2))=0,N(C241)+N(D241)+N(E241)=0,IF(B241=0,TRUE,B241/(IF(COUNT(E241)=1,E241,IF(C241/2+D241/2=0,(C241+D241)/2,C241/2+D241/2)))&gt;0)),"Ready","Calculated value below numeric range; rescale")))),"Check inputs / numeric range")))</f>
        <v/>
      </c>
      <c r="I241" s="8">
        <f>IF(H241&lt;&gt;"Ready","",IFERROR(IF(COUNT(E241)=1,E241,IF(C241/2+D241/2=0,(C241+D241)/2,C241/2+D241/2)),""))</f>
        <v/>
      </c>
      <c r="J241" s="8">
        <f>IF(H241&lt;&gt;"Ready","",IFERROR(IF(I241=0,"",B241/I241),""))</f>
        <v/>
      </c>
      <c r="K241" s="8">
        <f>IF(H241&lt;&gt;"Ready","",IFERROR(IF(OR(I241=0,B241=0),"",F241/J241),""))</f>
        <v/>
      </c>
      <c r="L241" s="8">
        <f>IF(H241&lt;&gt;"Ready","",IFERROR(IF(G241="","",I241*(G241/100)),""))</f>
        <v/>
      </c>
      <c r="M241" s="8">
        <f>IF(H241&lt;&gt;"Ready","",IFERROR(IF(I241=0,"No",IF(B241=0,"Yes",IF(OR(K241&lt;=$B$2,K241-$B$2&lt;=MIN(8.881784197001252E-16*MAX(ABS(K241),ABS($B$2)),1E-9)),"No","Yes"))),""))</f>
        <v/>
      </c>
      <c r="N241" s="8">
        <f>IF(H241&lt;&gt;"Ready","",IFERROR(IF(I241=0,"No inventory",IF(B241=0,"No COGS",IF(M241="Yes","Slow mover","Within threshold"))),""))</f>
        <v/>
      </c>
      <c r="O241" s="8">
        <f>IF(H241&lt;&gt;"Ready","",IFERROR(IF(I241=0,"Turnover and DIO undefined: average inventory is zero. Check snapshot coverage and valuation.",IF(B241=0,"Turnover is zero; DIO has no finite value because COGS is zero. Stock with no COGS is flagged for review.","")),""))</f>
        <v/>
      </c>
    </row>
    <row r="242">
      <c r="A242" s="6" t="n"/>
      <c r="B242" s="7" t="n"/>
      <c r="C242" s="7" t="n"/>
      <c r="D242" s="7" t="n"/>
      <c r="E242" s="7" t="n"/>
      <c r="F242" s="7" t="n"/>
      <c r="G242" s="7" t="n"/>
      <c r="H242" s="8">
        <f>IF(COUNTA(A242:G242)=0,"",IF(TRIM(A242&amp;"")="","Item required",IFERROR(IF(OR(COUNT($B$2)&lt;&gt;1,$B$2&lt;0),"Enter nonnegative DIO threshold in B2",IF(NOT(AND(COUNT(B242,F242)=2,B242&gt;=0,F242&gt;0,COUNT(G242)=COUNTA(G242),N(G242)&gt;=0)),"Enter nonnegative values and positive period days",IF(NOT(OR(AND(COUNT(E242)=1,E242&gt;=0,COUNTA(C242:D242)=0),AND(E242="",COUNT(C242:D242)=2,MIN(C242:D242)&gt;=0))),"Enter average OR both opening and closing",IF(IF(IF(COUNT(E242)=1,E242,IF(C242/2+D242/2=0,(C242+D242)/2,C242/2+D242/2))=0,N(C242)+N(D242)+N(E242)=0,IF(B242=0,TRUE,B242/(IF(COUNT(E242)=1,E242,IF(C242/2+D242/2=0,(C242+D242)/2,C242/2+D242/2)))&gt;0)),"Ready","Calculated value below numeric range; rescale")))),"Check inputs / numeric range")))</f>
        <v/>
      </c>
      <c r="I242" s="8">
        <f>IF(H242&lt;&gt;"Ready","",IFERROR(IF(COUNT(E242)=1,E242,IF(C242/2+D242/2=0,(C242+D242)/2,C242/2+D242/2)),""))</f>
        <v/>
      </c>
      <c r="J242" s="8">
        <f>IF(H242&lt;&gt;"Ready","",IFERROR(IF(I242=0,"",B242/I242),""))</f>
        <v/>
      </c>
      <c r="K242" s="8">
        <f>IF(H242&lt;&gt;"Ready","",IFERROR(IF(OR(I242=0,B242=0),"",F242/J242),""))</f>
        <v/>
      </c>
      <c r="L242" s="8">
        <f>IF(H242&lt;&gt;"Ready","",IFERROR(IF(G242="","",I242*(G242/100)),""))</f>
        <v/>
      </c>
      <c r="M242" s="8">
        <f>IF(H242&lt;&gt;"Ready","",IFERROR(IF(I242=0,"No",IF(B242=0,"Yes",IF(OR(K242&lt;=$B$2,K242-$B$2&lt;=MIN(8.881784197001252E-16*MAX(ABS(K242),ABS($B$2)),1E-9)),"No","Yes"))),""))</f>
        <v/>
      </c>
      <c r="N242" s="8">
        <f>IF(H242&lt;&gt;"Ready","",IFERROR(IF(I242=0,"No inventory",IF(B242=0,"No COGS",IF(M242="Yes","Slow mover","Within threshold"))),""))</f>
        <v/>
      </c>
      <c r="O242" s="8">
        <f>IF(H242&lt;&gt;"Ready","",IFERROR(IF(I242=0,"Turnover and DIO undefined: average inventory is zero. Check snapshot coverage and valuation.",IF(B242=0,"Turnover is zero; DIO has no finite value because COGS is zero. Stock with no COGS is flagged for review.","")),""))</f>
        <v/>
      </c>
    </row>
    <row r="243">
      <c r="A243" s="6" t="n"/>
      <c r="B243" s="7" t="n"/>
      <c r="C243" s="7" t="n"/>
      <c r="D243" s="7" t="n"/>
      <c r="E243" s="7" t="n"/>
      <c r="F243" s="7" t="n"/>
      <c r="G243" s="7" t="n"/>
      <c r="H243" s="8">
        <f>IF(COUNTA(A243:G243)=0,"",IF(TRIM(A243&amp;"")="","Item required",IFERROR(IF(OR(COUNT($B$2)&lt;&gt;1,$B$2&lt;0),"Enter nonnegative DIO threshold in B2",IF(NOT(AND(COUNT(B243,F243)=2,B243&gt;=0,F243&gt;0,COUNT(G243)=COUNTA(G243),N(G243)&gt;=0)),"Enter nonnegative values and positive period days",IF(NOT(OR(AND(COUNT(E243)=1,E243&gt;=0,COUNTA(C243:D243)=0),AND(E243="",COUNT(C243:D243)=2,MIN(C243:D243)&gt;=0))),"Enter average OR both opening and closing",IF(IF(IF(COUNT(E243)=1,E243,IF(C243/2+D243/2=0,(C243+D243)/2,C243/2+D243/2))=0,N(C243)+N(D243)+N(E243)=0,IF(B243=0,TRUE,B243/(IF(COUNT(E243)=1,E243,IF(C243/2+D243/2=0,(C243+D243)/2,C243/2+D243/2)))&gt;0)),"Ready","Calculated value below numeric range; rescale")))),"Check inputs / numeric range")))</f>
        <v/>
      </c>
      <c r="I243" s="8">
        <f>IF(H243&lt;&gt;"Ready","",IFERROR(IF(COUNT(E243)=1,E243,IF(C243/2+D243/2=0,(C243+D243)/2,C243/2+D243/2)),""))</f>
        <v/>
      </c>
      <c r="J243" s="8">
        <f>IF(H243&lt;&gt;"Ready","",IFERROR(IF(I243=0,"",B243/I243),""))</f>
        <v/>
      </c>
      <c r="K243" s="8">
        <f>IF(H243&lt;&gt;"Ready","",IFERROR(IF(OR(I243=0,B243=0),"",F243/J243),""))</f>
        <v/>
      </c>
      <c r="L243" s="8">
        <f>IF(H243&lt;&gt;"Ready","",IFERROR(IF(G243="","",I243*(G243/100)),""))</f>
        <v/>
      </c>
      <c r="M243" s="8">
        <f>IF(H243&lt;&gt;"Ready","",IFERROR(IF(I243=0,"No",IF(B243=0,"Yes",IF(OR(K243&lt;=$B$2,K243-$B$2&lt;=MIN(8.881784197001252E-16*MAX(ABS(K243),ABS($B$2)),1E-9)),"No","Yes"))),""))</f>
        <v/>
      </c>
      <c r="N243" s="8">
        <f>IF(H243&lt;&gt;"Ready","",IFERROR(IF(I243=0,"No inventory",IF(B243=0,"No COGS",IF(M243="Yes","Slow mover","Within threshold"))),""))</f>
        <v/>
      </c>
      <c r="O243" s="8">
        <f>IF(H243&lt;&gt;"Ready","",IFERROR(IF(I243=0,"Turnover and DIO undefined: average inventory is zero. Check snapshot coverage and valuation.",IF(B243=0,"Turnover is zero; DIO has no finite value because COGS is zero. Stock with no COGS is flagged for review.","")),""))</f>
        <v/>
      </c>
    </row>
    <row r="244">
      <c r="A244" s="6" t="n"/>
      <c r="B244" s="7" t="n"/>
      <c r="C244" s="7" t="n"/>
      <c r="D244" s="7" t="n"/>
      <c r="E244" s="7" t="n"/>
      <c r="F244" s="7" t="n"/>
      <c r="G244" s="7" t="n"/>
      <c r="H244" s="8">
        <f>IF(COUNTA(A244:G244)=0,"",IF(TRIM(A244&amp;"")="","Item required",IFERROR(IF(OR(COUNT($B$2)&lt;&gt;1,$B$2&lt;0),"Enter nonnegative DIO threshold in B2",IF(NOT(AND(COUNT(B244,F244)=2,B244&gt;=0,F244&gt;0,COUNT(G244)=COUNTA(G244),N(G244)&gt;=0)),"Enter nonnegative values and positive period days",IF(NOT(OR(AND(COUNT(E244)=1,E244&gt;=0,COUNTA(C244:D244)=0),AND(E244="",COUNT(C244:D244)=2,MIN(C244:D244)&gt;=0))),"Enter average OR both opening and closing",IF(IF(IF(COUNT(E244)=1,E244,IF(C244/2+D244/2=0,(C244+D244)/2,C244/2+D244/2))=0,N(C244)+N(D244)+N(E244)=0,IF(B244=0,TRUE,B244/(IF(COUNT(E244)=1,E244,IF(C244/2+D244/2=0,(C244+D244)/2,C244/2+D244/2)))&gt;0)),"Ready","Calculated value below numeric range; rescale")))),"Check inputs / numeric range")))</f>
        <v/>
      </c>
      <c r="I244" s="8">
        <f>IF(H244&lt;&gt;"Ready","",IFERROR(IF(COUNT(E244)=1,E244,IF(C244/2+D244/2=0,(C244+D244)/2,C244/2+D244/2)),""))</f>
        <v/>
      </c>
      <c r="J244" s="8">
        <f>IF(H244&lt;&gt;"Ready","",IFERROR(IF(I244=0,"",B244/I244),""))</f>
        <v/>
      </c>
      <c r="K244" s="8">
        <f>IF(H244&lt;&gt;"Ready","",IFERROR(IF(OR(I244=0,B244=0),"",F244/J244),""))</f>
        <v/>
      </c>
      <c r="L244" s="8">
        <f>IF(H244&lt;&gt;"Ready","",IFERROR(IF(G244="","",I244*(G244/100)),""))</f>
        <v/>
      </c>
      <c r="M244" s="8">
        <f>IF(H244&lt;&gt;"Ready","",IFERROR(IF(I244=0,"No",IF(B244=0,"Yes",IF(OR(K244&lt;=$B$2,K244-$B$2&lt;=MIN(8.881784197001252E-16*MAX(ABS(K244),ABS($B$2)),1E-9)),"No","Yes"))),""))</f>
        <v/>
      </c>
      <c r="N244" s="8">
        <f>IF(H244&lt;&gt;"Ready","",IFERROR(IF(I244=0,"No inventory",IF(B244=0,"No COGS",IF(M244="Yes","Slow mover","Within threshold"))),""))</f>
        <v/>
      </c>
      <c r="O244" s="8">
        <f>IF(H244&lt;&gt;"Ready","",IFERROR(IF(I244=0,"Turnover and DIO undefined: average inventory is zero. Check snapshot coverage and valuation.",IF(B244=0,"Turnover is zero; DIO has no finite value because COGS is zero. Stock with no COGS is flagged for review.","")),""))</f>
        <v/>
      </c>
    </row>
    <row r="245">
      <c r="A245" s="6" t="n"/>
      <c r="B245" s="7" t="n"/>
      <c r="C245" s="7" t="n"/>
      <c r="D245" s="7" t="n"/>
      <c r="E245" s="7" t="n"/>
      <c r="F245" s="7" t="n"/>
      <c r="G245" s="7" t="n"/>
      <c r="H245" s="8">
        <f>IF(COUNTA(A245:G245)=0,"",IF(TRIM(A245&amp;"")="","Item required",IFERROR(IF(OR(COUNT($B$2)&lt;&gt;1,$B$2&lt;0),"Enter nonnegative DIO threshold in B2",IF(NOT(AND(COUNT(B245,F245)=2,B245&gt;=0,F245&gt;0,COUNT(G245)=COUNTA(G245),N(G245)&gt;=0)),"Enter nonnegative values and positive period days",IF(NOT(OR(AND(COUNT(E245)=1,E245&gt;=0,COUNTA(C245:D245)=0),AND(E245="",COUNT(C245:D245)=2,MIN(C245:D245)&gt;=0))),"Enter average OR both opening and closing",IF(IF(IF(COUNT(E245)=1,E245,IF(C245/2+D245/2=0,(C245+D245)/2,C245/2+D245/2))=0,N(C245)+N(D245)+N(E245)=0,IF(B245=0,TRUE,B245/(IF(COUNT(E245)=1,E245,IF(C245/2+D245/2=0,(C245+D245)/2,C245/2+D245/2)))&gt;0)),"Ready","Calculated value below numeric range; rescale")))),"Check inputs / numeric range")))</f>
        <v/>
      </c>
      <c r="I245" s="8">
        <f>IF(H245&lt;&gt;"Ready","",IFERROR(IF(COUNT(E245)=1,E245,IF(C245/2+D245/2=0,(C245+D245)/2,C245/2+D245/2)),""))</f>
        <v/>
      </c>
      <c r="J245" s="8">
        <f>IF(H245&lt;&gt;"Ready","",IFERROR(IF(I245=0,"",B245/I245),""))</f>
        <v/>
      </c>
      <c r="K245" s="8">
        <f>IF(H245&lt;&gt;"Ready","",IFERROR(IF(OR(I245=0,B245=0),"",F245/J245),""))</f>
        <v/>
      </c>
      <c r="L245" s="8">
        <f>IF(H245&lt;&gt;"Ready","",IFERROR(IF(G245="","",I245*(G245/100)),""))</f>
        <v/>
      </c>
      <c r="M245" s="8">
        <f>IF(H245&lt;&gt;"Ready","",IFERROR(IF(I245=0,"No",IF(B245=0,"Yes",IF(OR(K245&lt;=$B$2,K245-$B$2&lt;=MIN(8.881784197001252E-16*MAX(ABS(K245),ABS($B$2)),1E-9)),"No","Yes"))),""))</f>
        <v/>
      </c>
      <c r="N245" s="8">
        <f>IF(H245&lt;&gt;"Ready","",IFERROR(IF(I245=0,"No inventory",IF(B245=0,"No COGS",IF(M245="Yes","Slow mover","Within threshold"))),""))</f>
        <v/>
      </c>
      <c r="O245" s="8">
        <f>IF(H245&lt;&gt;"Ready","",IFERROR(IF(I245=0,"Turnover and DIO undefined: average inventory is zero. Check snapshot coverage and valuation.",IF(B245=0,"Turnover is zero; DIO has no finite value because COGS is zero. Stock with no COGS is flagged for review.","")),""))</f>
        <v/>
      </c>
    </row>
    <row r="246">
      <c r="A246" s="6" t="n"/>
      <c r="B246" s="7" t="n"/>
      <c r="C246" s="7" t="n"/>
      <c r="D246" s="7" t="n"/>
      <c r="E246" s="7" t="n"/>
      <c r="F246" s="7" t="n"/>
      <c r="G246" s="7" t="n"/>
      <c r="H246" s="8">
        <f>IF(COUNTA(A246:G246)=0,"",IF(TRIM(A246&amp;"")="","Item required",IFERROR(IF(OR(COUNT($B$2)&lt;&gt;1,$B$2&lt;0),"Enter nonnegative DIO threshold in B2",IF(NOT(AND(COUNT(B246,F246)=2,B246&gt;=0,F246&gt;0,COUNT(G246)=COUNTA(G246),N(G246)&gt;=0)),"Enter nonnegative values and positive period days",IF(NOT(OR(AND(COUNT(E246)=1,E246&gt;=0,COUNTA(C246:D246)=0),AND(E246="",COUNT(C246:D246)=2,MIN(C246:D246)&gt;=0))),"Enter average OR both opening and closing",IF(IF(IF(COUNT(E246)=1,E246,IF(C246/2+D246/2=0,(C246+D246)/2,C246/2+D246/2))=0,N(C246)+N(D246)+N(E246)=0,IF(B246=0,TRUE,B246/(IF(COUNT(E246)=1,E246,IF(C246/2+D246/2=0,(C246+D246)/2,C246/2+D246/2)))&gt;0)),"Ready","Calculated value below numeric range; rescale")))),"Check inputs / numeric range")))</f>
        <v/>
      </c>
      <c r="I246" s="8">
        <f>IF(H246&lt;&gt;"Ready","",IFERROR(IF(COUNT(E246)=1,E246,IF(C246/2+D246/2=0,(C246+D246)/2,C246/2+D246/2)),""))</f>
        <v/>
      </c>
      <c r="J246" s="8">
        <f>IF(H246&lt;&gt;"Ready","",IFERROR(IF(I246=0,"",B246/I246),""))</f>
        <v/>
      </c>
      <c r="K246" s="8">
        <f>IF(H246&lt;&gt;"Ready","",IFERROR(IF(OR(I246=0,B246=0),"",F246/J246),""))</f>
        <v/>
      </c>
      <c r="L246" s="8">
        <f>IF(H246&lt;&gt;"Ready","",IFERROR(IF(G246="","",I246*(G246/100)),""))</f>
        <v/>
      </c>
      <c r="M246" s="8">
        <f>IF(H246&lt;&gt;"Ready","",IFERROR(IF(I246=0,"No",IF(B246=0,"Yes",IF(OR(K246&lt;=$B$2,K246-$B$2&lt;=MIN(8.881784197001252E-16*MAX(ABS(K246),ABS($B$2)),1E-9)),"No","Yes"))),""))</f>
        <v/>
      </c>
      <c r="N246" s="8">
        <f>IF(H246&lt;&gt;"Ready","",IFERROR(IF(I246=0,"No inventory",IF(B246=0,"No COGS",IF(M246="Yes","Slow mover","Within threshold"))),""))</f>
        <v/>
      </c>
      <c r="O246" s="8">
        <f>IF(H246&lt;&gt;"Ready","",IFERROR(IF(I246=0,"Turnover and DIO undefined: average inventory is zero. Check snapshot coverage and valuation.",IF(B246=0,"Turnover is zero; DIO has no finite value because COGS is zero. Stock with no COGS is flagged for review.","")),""))</f>
        <v/>
      </c>
    </row>
    <row r="247">
      <c r="A247" s="6" t="n"/>
      <c r="B247" s="7" t="n"/>
      <c r="C247" s="7" t="n"/>
      <c r="D247" s="7" t="n"/>
      <c r="E247" s="7" t="n"/>
      <c r="F247" s="7" t="n"/>
      <c r="G247" s="7" t="n"/>
      <c r="H247" s="8">
        <f>IF(COUNTA(A247:G247)=0,"",IF(TRIM(A247&amp;"")="","Item required",IFERROR(IF(OR(COUNT($B$2)&lt;&gt;1,$B$2&lt;0),"Enter nonnegative DIO threshold in B2",IF(NOT(AND(COUNT(B247,F247)=2,B247&gt;=0,F247&gt;0,COUNT(G247)=COUNTA(G247),N(G247)&gt;=0)),"Enter nonnegative values and positive period days",IF(NOT(OR(AND(COUNT(E247)=1,E247&gt;=0,COUNTA(C247:D247)=0),AND(E247="",COUNT(C247:D247)=2,MIN(C247:D247)&gt;=0))),"Enter average OR both opening and closing",IF(IF(IF(COUNT(E247)=1,E247,IF(C247/2+D247/2=0,(C247+D247)/2,C247/2+D247/2))=0,N(C247)+N(D247)+N(E247)=0,IF(B247=0,TRUE,B247/(IF(COUNT(E247)=1,E247,IF(C247/2+D247/2=0,(C247+D247)/2,C247/2+D247/2)))&gt;0)),"Ready","Calculated value below numeric range; rescale")))),"Check inputs / numeric range")))</f>
        <v/>
      </c>
      <c r="I247" s="8">
        <f>IF(H247&lt;&gt;"Ready","",IFERROR(IF(COUNT(E247)=1,E247,IF(C247/2+D247/2=0,(C247+D247)/2,C247/2+D247/2)),""))</f>
        <v/>
      </c>
      <c r="J247" s="8">
        <f>IF(H247&lt;&gt;"Ready","",IFERROR(IF(I247=0,"",B247/I247),""))</f>
        <v/>
      </c>
      <c r="K247" s="8">
        <f>IF(H247&lt;&gt;"Ready","",IFERROR(IF(OR(I247=0,B247=0),"",F247/J247),""))</f>
        <v/>
      </c>
      <c r="L247" s="8">
        <f>IF(H247&lt;&gt;"Ready","",IFERROR(IF(G247="","",I247*(G247/100)),""))</f>
        <v/>
      </c>
      <c r="M247" s="8">
        <f>IF(H247&lt;&gt;"Ready","",IFERROR(IF(I247=0,"No",IF(B247=0,"Yes",IF(OR(K247&lt;=$B$2,K247-$B$2&lt;=MIN(8.881784197001252E-16*MAX(ABS(K247),ABS($B$2)),1E-9)),"No","Yes"))),""))</f>
        <v/>
      </c>
      <c r="N247" s="8">
        <f>IF(H247&lt;&gt;"Ready","",IFERROR(IF(I247=0,"No inventory",IF(B247=0,"No COGS",IF(M247="Yes","Slow mover","Within threshold"))),""))</f>
        <v/>
      </c>
      <c r="O247" s="8">
        <f>IF(H247&lt;&gt;"Ready","",IFERROR(IF(I247=0,"Turnover and DIO undefined: average inventory is zero. Check snapshot coverage and valuation.",IF(B247=0,"Turnover is zero; DIO has no finite value because COGS is zero. Stock with no COGS is flagged for review.","")),""))</f>
        <v/>
      </c>
    </row>
    <row r="248">
      <c r="A248" s="6" t="n"/>
      <c r="B248" s="7" t="n"/>
      <c r="C248" s="7" t="n"/>
      <c r="D248" s="7" t="n"/>
      <c r="E248" s="7" t="n"/>
      <c r="F248" s="7" t="n"/>
      <c r="G248" s="7" t="n"/>
      <c r="H248" s="8">
        <f>IF(COUNTA(A248:G248)=0,"",IF(TRIM(A248&amp;"")="","Item required",IFERROR(IF(OR(COUNT($B$2)&lt;&gt;1,$B$2&lt;0),"Enter nonnegative DIO threshold in B2",IF(NOT(AND(COUNT(B248,F248)=2,B248&gt;=0,F248&gt;0,COUNT(G248)=COUNTA(G248),N(G248)&gt;=0)),"Enter nonnegative values and positive period days",IF(NOT(OR(AND(COUNT(E248)=1,E248&gt;=0,COUNTA(C248:D248)=0),AND(E248="",COUNT(C248:D248)=2,MIN(C248:D248)&gt;=0))),"Enter average OR both opening and closing",IF(IF(IF(COUNT(E248)=1,E248,IF(C248/2+D248/2=0,(C248+D248)/2,C248/2+D248/2))=0,N(C248)+N(D248)+N(E248)=0,IF(B248=0,TRUE,B248/(IF(COUNT(E248)=1,E248,IF(C248/2+D248/2=0,(C248+D248)/2,C248/2+D248/2)))&gt;0)),"Ready","Calculated value below numeric range; rescale")))),"Check inputs / numeric range")))</f>
        <v/>
      </c>
      <c r="I248" s="8">
        <f>IF(H248&lt;&gt;"Ready","",IFERROR(IF(COUNT(E248)=1,E248,IF(C248/2+D248/2=0,(C248+D248)/2,C248/2+D248/2)),""))</f>
        <v/>
      </c>
      <c r="J248" s="8">
        <f>IF(H248&lt;&gt;"Ready","",IFERROR(IF(I248=0,"",B248/I248),""))</f>
        <v/>
      </c>
      <c r="K248" s="8">
        <f>IF(H248&lt;&gt;"Ready","",IFERROR(IF(OR(I248=0,B248=0),"",F248/J248),""))</f>
        <v/>
      </c>
      <c r="L248" s="8">
        <f>IF(H248&lt;&gt;"Ready","",IFERROR(IF(G248="","",I248*(G248/100)),""))</f>
        <v/>
      </c>
      <c r="M248" s="8">
        <f>IF(H248&lt;&gt;"Ready","",IFERROR(IF(I248=0,"No",IF(B248=0,"Yes",IF(OR(K248&lt;=$B$2,K248-$B$2&lt;=MIN(8.881784197001252E-16*MAX(ABS(K248),ABS($B$2)),1E-9)),"No","Yes"))),""))</f>
        <v/>
      </c>
      <c r="N248" s="8">
        <f>IF(H248&lt;&gt;"Ready","",IFERROR(IF(I248=0,"No inventory",IF(B248=0,"No COGS",IF(M248="Yes","Slow mover","Within threshold"))),""))</f>
        <v/>
      </c>
      <c r="O248" s="8">
        <f>IF(H248&lt;&gt;"Ready","",IFERROR(IF(I248=0,"Turnover and DIO undefined: average inventory is zero. Check snapshot coverage and valuation.",IF(B248=0,"Turnover is zero; DIO has no finite value because COGS is zero. Stock with no COGS is flagged for review.","")),""))</f>
        <v/>
      </c>
    </row>
    <row r="249">
      <c r="A249" s="6" t="n"/>
      <c r="B249" s="7" t="n"/>
      <c r="C249" s="7" t="n"/>
      <c r="D249" s="7" t="n"/>
      <c r="E249" s="7" t="n"/>
      <c r="F249" s="7" t="n"/>
      <c r="G249" s="7" t="n"/>
      <c r="H249" s="8">
        <f>IF(COUNTA(A249:G249)=0,"",IF(TRIM(A249&amp;"")="","Item required",IFERROR(IF(OR(COUNT($B$2)&lt;&gt;1,$B$2&lt;0),"Enter nonnegative DIO threshold in B2",IF(NOT(AND(COUNT(B249,F249)=2,B249&gt;=0,F249&gt;0,COUNT(G249)=COUNTA(G249),N(G249)&gt;=0)),"Enter nonnegative values and positive period days",IF(NOT(OR(AND(COUNT(E249)=1,E249&gt;=0,COUNTA(C249:D249)=0),AND(E249="",COUNT(C249:D249)=2,MIN(C249:D249)&gt;=0))),"Enter average OR both opening and closing",IF(IF(IF(COUNT(E249)=1,E249,IF(C249/2+D249/2=0,(C249+D249)/2,C249/2+D249/2))=0,N(C249)+N(D249)+N(E249)=0,IF(B249=0,TRUE,B249/(IF(COUNT(E249)=1,E249,IF(C249/2+D249/2=0,(C249+D249)/2,C249/2+D249/2)))&gt;0)),"Ready","Calculated value below numeric range; rescale")))),"Check inputs / numeric range")))</f>
        <v/>
      </c>
      <c r="I249" s="8">
        <f>IF(H249&lt;&gt;"Ready","",IFERROR(IF(COUNT(E249)=1,E249,IF(C249/2+D249/2=0,(C249+D249)/2,C249/2+D249/2)),""))</f>
        <v/>
      </c>
      <c r="J249" s="8">
        <f>IF(H249&lt;&gt;"Ready","",IFERROR(IF(I249=0,"",B249/I249),""))</f>
        <v/>
      </c>
      <c r="K249" s="8">
        <f>IF(H249&lt;&gt;"Ready","",IFERROR(IF(OR(I249=0,B249=0),"",F249/J249),""))</f>
        <v/>
      </c>
      <c r="L249" s="8">
        <f>IF(H249&lt;&gt;"Ready","",IFERROR(IF(G249="","",I249*(G249/100)),""))</f>
        <v/>
      </c>
      <c r="M249" s="8">
        <f>IF(H249&lt;&gt;"Ready","",IFERROR(IF(I249=0,"No",IF(B249=0,"Yes",IF(OR(K249&lt;=$B$2,K249-$B$2&lt;=MIN(8.881784197001252E-16*MAX(ABS(K249),ABS($B$2)),1E-9)),"No","Yes"))),""))</f>
        <v/>
      </c>
      <c r="N249" s="8">
        <f>IF(H249&lt;&gt;"Ready","",IFERROR(IF(I249=0,"No inventory",IF(B249=0,"No COGS",IF(M249="Yes","Slow mover","Within threshold"))),""))</f>
        <v/>
      </c>
      <c r="O249" s="8">
        <f>IF(H249&lt;&gt;"Ready","",IFERROR(IF(I249=0,"Turnover and DIO undefined: average inventory is zero. Check snapshot coverage and valuation.",IF(B249=0,"Turnover is zero; DIO has no finite value because COGS is zero. Stock with no COGS is flagged for review.","")),""))</f>
        <v/>
      </c>
    </row>
    <row r="250">
      <c r="A250" s="6" t="n"/>
      <c r="B250" s="7" t="n"/>
      <c r="C250" s="7" t="n"/>
      <c r="D250" s="7" t="n"/>
      <c r="E250" s="7" t="n"/>
      <c r="F250" s="7" t="n"/>
      <c r="G250" s="7" t="n"/>
      <c r="H250" s="8">
        <f>IF(COUNTA(A250:G250)=0,"",IF(TRIM(A250&amp;"")="","Item required",IFERROR(IF(OR(COUNT($B$2)&lt;&gt;1,$B$2&lt;0),"Enter nonnegative DIO threshold in B2",IF(NOT(AND(COUNT(B250,F250)=2,B250&gt;=0,F250&gt;0,COUNT(G250)=COUNTA(G250),N(G250)&gt;=0)),"Enter nonnegative values and positive period days",IF(NOT(OR(AND(COUNT(E250)=1,E250&gt;=0,COUNTA(C250:D250)=0),AND(E250="",COUNT(C250:D250)=2,MIN(C250:D250)&gt;=0))),"Enter average OR both opening and closing",IF(IF(IF(COUNT(E250)=1,E250,IF(C250/2+D250/2=0,(C250+D250)/2,C250/2+D250/2))=0,N(C250)+N(D250)+N(E250)=0,IF(B250=0,TRUE,B250/(IF(COUNT(E250)=1,E250,IF(C250/2+D250/2=0,(C250+D250)/2,C250/2+D250/2)))&gt;0)),"Ready","Calculated value below numeric range; rescale")))),"Check inputs / numeric range")))</f>
        <v/>
      </c>
      <c r="I250" s="8">
        <f>IF(H250&lt;&gt;"Ready","",IFERROR(IF(COUNT(E250)=1,E250,IF(C250/2+D250/2=0,(C250+D250)/2,C250/2+D250/2)),""))</f>
        <v/>
      </c>
      <c r="J250" s="8">
        <f>IF(H250&lt;&gt;"Ready","",IFERROR(IF(I250=0,"",B250/I250),""))</f>
        <v/>
      </c>
      <c r="K250" s="8">
        <f>IF(H250&lt;&gt;"Ready","",IFERROR(IF(OR(I250=0,B250=0),"",F250/J250),""))</f>
        <v/>
      </c>
      <c r="L250" s="8">
        <f>IF(H250&lt;&gt;"Ready","",IFERROR(IF(G250="","",I250*(G250/100)),""))</f>
        <v/>
      </c>
      <c r="M250" s="8">
        <f>IF(H250&lt;&gt;"Ready","",IFERROR(IF(I250=0,"No",IF(B250=0,"Yes",IF(OR(K250&lt;=$B$2,K250-$B$2&lt;=MIN(8.881784197001252E-16*MAX(ABS(K250),ABS($B$2)),1E-9)),"No","Yes"))),""))</f>
        <v/>
      </c>
      <c r="N250" s="8">
        <f>IF(H250&lt;&gt;"Ready","",IFERROR(IF(I250=0,"No inventory",IF(B250=0,"No COGS",IF(M250="Yes","Slow mover","Within threshold"))),""))</f>
        <v/>
      </c>
      <c r="O250" s="8">
        <f>IF(H250&lt;&gt;"Ready","",IFERROR(IF(I250=0,"Turnover and DIO undefined: average inventory is zero. Check snapshot coverage and valuation.",IF(B250=0,"Turnover is zero; DIO has no finite value because COGS is zero. Stock with no COGS is flagged for review.","")),""))</f>
        <v/>
      </c>
    </row>
    <row r="251">
      <c r="A251" s="6" t="n"/>
      <c r="B251" s="7" t="n"/>
      <c r="C251" s="7" t="n"/>
      <c r="D251" s="7" t="n"/>
      <c r="E251" s="7" t="n"/>
      <c r="F251" s="7" t="n"/>
      <c r="G251" s="7" t="n"/>
      <c r="H251" s="8">
        <f>IF(COUNTA(A251:G251)=0,"",IF(TRIM(A251&amp;"")="","Item required",IFERROR(IF(OR(COUNT($B$2)&lt;&gt;1,$B$2&lt;0),"Enter nonnegative DIO threshold in B2",IF(NOT(AND(COUNT(B251,F251)=2,B251&gt;=0,F251&gt;0,COUNT(G251)=COUNTA(G251),N(G251)&gt;=0)),"Enter nonnegative values and positive period days",IF(NOT(OR(AND(COUNT(E251)=1,E251&gt;=0,COUNTA(C251:D251)=0),AND(E251="",COUNT(C251:D251)=2,MIN(C251:D251)&gt;=0))),"Enter average OR both opening and closing",IF(IF(IF(COUNT(E251)=1,E251,IF(C251/2+D251/2=0,(C251+D251)/2,C251/2+D251/2))=0,N(C251)+N(D251)+N(E251)=0,IF(B251=0,TRUE,B251/(IF(COUNT(E251)=1,E251,IF(C251/2+D251/2=0,(C251+D251)/2,C251/2+D251/2)))&gt;0)),"Ready","Calculated value below numeric range; rescale")))),"Check inputs / numeric range")))</f>
        <v/>
      </c>
      <c r="I251" s="8">
        <f>IF(H251&lt;&gt;"Ready","",IFERROR(IF(COUNT(E251)=1,E251,IF(C251/2+D251/2=0,(C251+D251)/2,C251/2+D251/2)),""))</f>
        <v/>
      </c>
      <c r="J251" s="8">
        <f>IF(H251&lt;&gt;"Ready","",IFERROR(IF(I251=0,"",B251/I251),""))</f>
        <v/>
      </c>
      <c r="K251" s="8">
        <f>IF(H251&lt;&gt;"Ready","",IFERROR(IF(OR(I251=0,B251=0),"",F251/J251),""))</f>
        <v/>
      </c>
      <c r="L251" s="8">
        <f>IF(H251&lt;&gt;"Ready","",IFERROR(IF(G251="","",I251*(G251/100)),""))</f>
        <v/>
      </c>
      <c r="M251" s="8">
        <f>IF(H251&lt;&gt;"Ready","",IFERROR(IF(I251=0,"No",IF(B251=0,"Yes",IF(OR(K251&lt;=$B$2,K251-$B$2&lt;=MIN(8.881784197001252E-16*MAX(ABS(K251),ABS($B$2)),1E-9)),"No","Yes"))),""))</f>
        <v/>
      </c>
      <c r="N251" s="8">
        <f>IF(H251&lt;&gt;"Ready","",IFERROR(IF(I251=0,"No inventory",IF(B251=0,"No COGS",IF(M251="Yes","Slow mover","Within threshold"))),""))</f>
        <v/>
      </c>
      <c r="O251" s="8">
        <f>IF(H251&lt;&gt;"Ready","",IFERROR(IF(I251=0,"Turnover and DIO undefined: average inventory is zero. Check snapshot coverage and valuation.",IF(B251=0,"Turnover is zero; DIO has no finite value because COGS is zero. Stock with no COGS is flagged for review.","")),""))</f>
        <v/>
      </c>
    </row>
    <row r="252">
      <c r="A252" s="6" t="n"/>
      <c r="B252" s="7" t="n"/>
      <c r="C252" s="7" t="n"/>
      <c r="D252" s="7" t="n"/>
      <c r="E252" s="7" t="n"/>
      <c r="F252" s="7" t="n"/>
      <c r="G252" s="7" t="n"/>
      <c r="H252" s="8">
        <f>IF(COUNTA(A252:G252)=0,"",IF(TRIM(A252&amp;"")="","Item required",IFERROR(IF(OR(COUNT($B$2)&lt;&gt;1,$B$2&lt;0),"Enter nonnegative DIO threshold in B2",IF(NOT(AND(COUNT(B252,F252)=2,B252&gt;=0,F252&gt;0,COUNT(G252)=COUNTA(G252),N(G252)&gt;=0)),"Enter nonnegative values and positive period days",IF(NOT(OR(AND(COUNT(E252)=1,E252&gt;=0,COUNTA(C252:D252)=0),AND(E252="",COUNT(C252:D252)=2,MIN(C252:D252)&gt;=0))),"Enter average OR both opening and closing",IF(IF(IF(COUNT(E252)=1,E252,IF(C252/2+D252/2=0,(C252+D252)/2,C252/2+D252/2))=0,N(C252)+N(D252)+N(E252)=0,IF(B252=0,TRUE,B252/(IF(COUNT(E252)=1,E252,IF(C252/2+D252/2=0,(C252+D252)/2,C252/2+D252/2)))&gt;0)),"Ready","Calculated value below numeric range; rescale")))),"Check inputs / numeric range")))</f>
        <v/>
      </c>
      <c r="I252" s="8">
        <f>IF(H252&lt;&gt;"Ready","",IFERROR(IF(COUNT(E252)=1,E252,IF(C252/2+D252/2=0,(C252+D252)/2,C252/2+D252/2)),""))</f>
        <v/>
      </c>
      <c r="J252" s="8">
        <f>IF(H252&lt;&gt;"Ready","",IFERROR(IF(I252=0,"",B252/I252),""))</f>
        <v/>
      </c>
      <c r="K252" s="8">
        <f>IF(H252&lt;&gt;"Ready","",IFERROR(IF(OR(I252=0,B252=0),"",F252/J252),""))</f>
        <v/>
      </c>
      <c r="L252" s="8">
        <f>IF(H252&lt;&gt;"Ready","",IFERROR(IF(G252="","",I252*(G252/100)),""))</f>
        <v/>
      </c>
      <c r="M252" s="8">
        <f>IF(H252&lt;&gt;"Ready","",IFERROR(IF(I252=0,"No",IF(B252=0,"Yes",IF(OR(K252&lt;=$B$2,K252-$B$2&lt;=MIN(8.881784197001252E-16*MAX(ABS(K252),ABS($B$2)),1E-9)),"No","Yes"))),""))</f>
        <v/>
      </c>
      <c r="N252" s="8">
        <f>IF(H252&lt;&gt;"Ready","",IFERROR(IF(I252=0,"No inventory",IF(B252=0,"No COGS",IF(M252="Yes","Slow mover","Within threshold"))),""))</f>
        <v/>
      </c>
      <c r="O252" s="8">
        <f>IF(H252&lt;&gt;"Ready","",IFERROR(IF(I252=0,"Turnover and DIO undefined: average inventory is zero. Check snapshot coverage and valuation.",IF(B252=0,"Turnover is zero; DIO has no finite value because COGS is zero. Stock with no COGS is flagged for review.","")),""))</f>
        <v/>
      </c>
    </row>
    <row r="253">
      <c r="A253" s="6" t="n"/>
      <c r="B253" s="7" t="n"/>
      <c r="C253" s="7" t="n"/>
      <c r="D253" s="7" t="n"/>
      <c r="E253" s="7" t="n"/>
      <c r="F253" s="7" t="n"/>
      <c r="G253" s="7" t="n"/>
      <c r="H253" s="8">
        <f>IF(COUNTA(A253:G253)=0,"",IF(TRIM(A253&amp;"")="","Item required",IFERROR(IF(OR(COUNT($B$2)&lt;&gt;1,$B$2&lt;0),"Enter nonnegative DIO threshold in B2",IF(NOT(AND(COUNT(B253,F253)=2,B253&gt;=0,F253&gt;0,COUNT(G253)=COUNTA(G253),N(G253)&gt;=0)),"Enter nonnegative values and positive period days",IF(NOT(OR(AND(COUNT(E253)=1,E253&gt;=0,COUNTA(C253:D253)=0),AND(E253="",COUNT(C253:D253)=2,MIN(C253:D253)&gt;=0))),"Enter average OR both opening and closing",IF(IF(IF(COUNT(E253)=1,E253,IF(C253/2+D253/2=0,(C253+D253)/2,C253/2+D253/2))=0,N(C253)+N(D253)+N(E253)=0,IF(B253=0,TRUE,B253/(IF(COUNT(E253)=1,E253,IF(C253/2+D253/2=0,(C253+D253)/2,C253/2+D253/2)))&gt;0)),"Ready","Calculated value below numeric range; rescale")))),"Check inputs / numeric range")))</f>
        <v/>
      </c>
      <c r="I253" s="8">
        <f>IF(H253&lt;&gt;"Ready","",IFERROR(IF(COUNT(E253)=1,E253,IF(C253/2+D253/2=0,(C253+D253)/2,C253/2+D253/2)),""))</f>
        <v/>
      </c>
      <c r="J253" s="8">
        <f>IF(H253&lt;&gt;"Ready","",IFERROR(IF(I253=0,"",B253/I253),""))</f>
        <v/>
      </c>
      <c r="K253" s="8">
        <f>IF(H253&lt;&gt;"Ready","",IFERROR(IF(OR(I253=0,B253=0),"",F253/J253),""))</f>
        <v/>
      </c>
      <c r="L253" s="8">
        <f>IF(H253&lt;&gt;"Ready","",IFERROR(IF(G253="","",I253*(G253/100)),""))</f>
        <v/>
      </c>
      <c r="M253" s="8">
        <f>IF(H253&lt;&gt;"Ready","",IFERROR(IF(I253=0,"No",IF(B253=0,"Yes",IF(OR(K253&lt;=$B$2,K253-$B$2&lt;=MIN(8.881784197001252E-16*MAX(ABS(K253),ABS($B$2)),1E-9)),"No","Yes"))),""))</f>
        <v/>
      </c>
      <c r="N253" s="8">
        <f>IF(H253&lt;&gt;"Ready","",IFERROR(IF(I253=0,"No inventory",IF(B253=0,"No COGS",IF(M253="Yes","Slow mover","Within threshold"))),""))</f>
        <v/>
      </c>
      <c r="O253" s="8">
        <f>IF(H253&lt;&gt;"Ready","",IFERROR(IF(I253=0,"Turnover and DIO undefined: average inventory is zero. Check snapshot coverage and valuation.",IF(B253=0,"Turnover is zero; DIO has no finite value because COGS is zero. Stock with no COGS is flagged for review.","")),""))</f>
        <v/>
      </c>
    </row>
    <row r="254">
      <c r="A254" s="6" t="n"/>
      <c r="B254" s="7" t="n"/>
      <c r="C254" s="7" t="n"/>
      <c r="D254" s="7" t="n"/>
      <c r="E254" s="7" t="n"/>
      <c r="F254" s="7" t="n"/>
      <c r="G254" s="7" t="n"/>
      <c r="H254" s="8">
        <f>IF(COUNTA(A254:G254)=0,"",IF(TRIM(A254&amp;"")="","Item required",IFERROR(IF(OR(COUNT($B$2)&lt;&gt;1,$B$2&lt;0),"Enter nonnegative DIO threshold in B2",IF(NOT(AND(COUNT(B254,F254)=2,B254&gt;=0,F254&gt;0,COUNT(G254)=COUNTA(G254),N(G254)&gt;=0)),"Enter nonnegative values and positive period days",IF(NOT(OR(AND(COUNT(E254)=1,E254&gt;=0,COUNTA(C254:D254)=0),AND(E254="",COUNT(C254:D254)=2,MIN(C254:D254)&gt;=0))),"Enter average OR both opening and closing",IF(IF(IF(COUNT(E254)=1,E254,IF(C254/2+D254/2=0,(C254+D254)/2,C254/2+D254/2))=0,N(C254)+N(D254)+N(E254)=0,IF(B254=0,TRUE,B254/(IF(COUNT(E254)=1,E254,IF(C254/2+D254/2=0,(C254+D254)/2,C254/2+D254/2)))&gt;0)),"Ready","Calculated value below numeric range; rescale")))),"Check inputs / numeric range")))</f>
        <v/>
      </c>
      <c r="I254" s="8">
        <f>IF(H254&lt;&gt;"Ready","",IFERROR(IF(COUNT(E254)=1,E254,IF(C254/2+D254/2=0,(C254+D254)/2,C254/2+D254/2)),""))</f>
        <v/>
      </c>
      <c r="J254" s="8">
        <f>IF(H254&lt;&gt;"Ready","",IFERROR(IF(I254=0,"",B254/I254),""))</f>
        <v/>
      </c>
      <c r="K254" s="8">
        <f>IF(H254&lt;&gt;"Ready","",IFERROR(IF(OR(I254=0,B254=0),"",F254/J254),""))</f>
        <v/>
      </c>
      <c r="L254" s="8">
        <f>IF(H254&lt;&gt;"Ready","",IFERROR(IF(G254="","",I254*(G254/100)),""))</f>
        <v/>
      </c>
      <c r="M254" s="8">
        <f>IF(H254&lt;&gt;"Ready","",IFERROR(IF(I254=0,"No",IF(B254=0,"Yes",IF(OR(K254&lt;=$B$2,K254-$B$2&lt;=MIN(8.881784197001252E-16*MAX(ABS(K254),ABS($B$2)),1E-9)),"No","Yes"))),""))</f>
        <v/>
      </c>
      <c r="N254" s="8">
        <f>IF(H254&lt;&gt;"Ready","",IFERROR(IF(I254=0,"No inventory",IF(B254=0,"No COGS",IF(M254="Yes","Slow mover","Within threshold"))),""))</f>
        <v/>
      </c>
      <c r="O254" s="8">
        <f>IF(H254&lt;&gt;"Ready","",IFERROR(IF(I254=0,"Turnover and DIO undefined: average inventory is zero. Check snapshot coverage and valuation.",IF(B254=0,"Turnover is zero; DIO has no finite value because COGS is zero. Stock with no COGS is flagged for review.","")),""))</f>
        <v/>
      </c>
    </row>
    <row r="255">
      <c r="A255" s="6" t="n"/>
      <c r="B255" s="7" t="n"/>
      <c r="C255" s="7" t="n"/>
      <c r="D255" s="7" t="n"/>
      <c r="E255" s="7" t="n"/>
      <c r="F255" s="7" t="n"/>
      <c r="G255" s="7" t="n"/>
      <c r="H255" s="8">
        <f>IF(COUNTA(A255:G255)=0,"",IF(TRIM(A255&amp;"")="","Item required",IFERROR(IF(OR(COUNT($B$2)&lt;&gt;1,$B$2&lt;0),"Enter nonnegative DIO threshold in B2",IF(NOT(AND(COUNT(B255,F255)=2,B255&gt;=0,F255&gt;0,COUNT(G255)=COUNTA(G255),N(G255)&gt;=0)),"Enter nonnegative values and positive period days",IF(NOT(OR(AND(COUNT(E255)=1,E255&gt;=0,COUNTA(C255:D255)=0),AND(E255="",COUNT(C255:D255)=2,MIN(C255:D255)&gt;=0))),"Enter average OR both opening and closing",IF(IF(IF(COUNT(E255)=1,E255,IF(C255/2+D255/2=0,(C255+D255)/2,C255/2+D255/2))=0,N(C255)+N(D255)+N(E255)=0,IF(B255=0,TRUE,B255/(IF(COUNT(E255)=1,E255,IF(C255/2+D255/2=0,(C255+D255)/2,C255/2+D255/2)))&gt;0)),"Ready","Calculated value below numeric range; rescale")))),"Check inputs / numeric range")))</f>
        <v/>
      </c>
      <c r="I255" s="8">
        <f>IF(H255&lt;&gt;"Ready","",IFERROR(IF(COUNT(E255)=1,E255,IF(C255/2+D255/2=0,(C255+D255)/2,C255/2+D255/2)),""))</f>
        <v/>
      </c>
      <c r="J255" s="8">
        <f>IF(H255&lt;&gt;"Ready","",IFERROR(IF(I255=0,"",B255/I255),""))</f>
        <v/>
      </c>
      <c r="K255" s="8">
        <f>IF(H255&lt;&gt;"Ready","",IFERROR(IF(OR(I255=0,B255=0),"",F255/J255),""))</f>
        <v/>
      </c>
      <c r="L255" s="8">
        <f>IF(H255&lt;&gt;"Ready","",IFERROR(IF(G255="","",I255*(G255/100)),""))</f>
        <v/>
      </c>
      <c r="M255" s="8">
        <f>IF(H255&lt;&gt;"Ready","",IFERROR(IF(I255=0,"No",IF(B255=0,"Yes",IF(OR(K255&lt;=$B$2,K255-$B$2&lt;=MIN(8.881784197001252E-16*MAX(ABS(K255),ABS($B$2)),1E-9)),"No","Yes"))),""))</f>
        <v/>
      </c>
      <c r="N255" s="8">
        <f>IF(H255&lt;&gt;"Ready","",IFERROR(IF(I255=0,"No inventory",IF(B255=0,"No COGS",IF(M255="Yes","Slow mover","Within threshold"))),""))</f>
        <v/>
      </c>
      <c r="O255" s="8">
        <f>IF(H255&lt;&gt;"Ready","",IFERROR(IF(I255=0,"Turnover and DIO undefined: average inventory is zero. Check snapshot coverage and valuation.",IF(B255=0,"Turnover is zero; DIO has no finite value because COGS is zero. Stock with no COGS is flagged for review.","")),""))</f>
        <v/>
      </c>
    </row>
    <row r="256">
      <c r="A256" s="6" t="n"/>
      <c r="B256" s="7" t="n"/>
      <c r="C256" s="7" t="n"/>
      <c r="D256" s="7" t="n"/>
      <c r="E256" s="7" t="n"/>
      <c r="F256" s="7" t="n"/>
      <c r="G256" s="7" t="n"/>
      <c r="H256" s="8">
        <f>IF(COUNTA(A256:G256)=0,"",IF(TRIM(A256&amp;"")="","Item required",IFERROR(IF(OR(COUNT($B$2)&lt;&gt;1,$B$2&lt;0),"Enter nonnegative DIO threshold in B2",IF(NOT(AND(COUNT(B256,F256)=2,B256&gt;=0,F256&gt;0,COUNT(G256)=COUNTA(G256),N(G256)&gt;=0)),"Enter nonnegative values and positive period days",IF(NOT(OR(AND(COUNT(E256)=1,E256&gt;=0,COUNTA(C256:D256)=0),AND(E256="",COUNT(C256:D256)=2,MIN(C256:D256)&gt;=0))),"Enter average OR both opening and closing",IF(IF(IF(COUNT(E256)=1,E256,IF(C256/2+D256/2=0,(C256+D256)/2,C256/2+D256/2))=0,N(C256)+N(D256)+N(E256)=0,IF(B256=0,TRUE,B256/(IF(COUNT(E256)=1,E256,IF(C256/2+D256/2=0,(C256+D256)/2,C256/2+D256/2)))&gt;0)),"Ready","Calculated value below numeric range; rescale")))),"Check inputs / numeric range")))</f>
        <v/>
      </c>
      <c r="I256" s="8">
        <f>IF(H256&lt;&gt;"Ready","",IFERROR(IF(COUNT(E256)=1,E256,IF(C256/2+D256/2=0,(C256+D256)/2,C256/2+D256/2)),""))</f>
        <v/>
      </c>
      <c r="J256" s="8">
        <f>IF(H256&lt;&gt;"Ready","",IFERROR(IF(I256=0,"",B256/I256),""))</f>
        <v/>
      </c>
      <c r="K256" s="8">
        <f>IF(H256&lt;&gt;"Ready","",IFERROR(IF(OR(I256=0,B256=0),"",F256/J256),""))</f>
        <v/>
      </c>
      <c r="L256" s="8">
        <f>IF(H256&lt;&gt;"Ready","",IFERROR(IF(G256="","",I256*(G256/100)),""))</f>
        <v/>
      </c>
      <c r="M256" s="8">
        <f>IF(H256&lt;&gt;"Ready","",IFERROR(IF(I256=0,"No",IF(B256=0,"Yes",IF(OR(K256&lt;=$B$2,K256-$B$2&lt;=MIN(8.881784197001252E-16*MAX(ABS(K256),ABS($B$2)),1E-9)),"No","Yes"))),""))</f>
        <v/>
      </c>
      <c r="N256" s="8">
        <f>IF(H256&lt;&gt;"Ready","",IFERROR(IF(I256=0,"No inventory",IF(B256=0,"No COGS",IF(M256="Yes","Slow mover","Within threshold"))),""))</f>
        <v/>
      </c>
      <c r="O256" s="8">
        <f>IF(H256&lt;&gt;"Ready","",IFERROR(IF(I256=0,"Turnover and DIO undefined: average inventory is zero. Check snapshot coverage and valuation.",IF(B256=0,"Turnover is zero; DIO has no finite value because COGS is zero. Stock with no COGS is flagged for review.","")),""))</f>
        <v/>
      </c>
    </row>
    <row r="257">
      <c r="A257" s="6" t="n"/>
      <c r="B257" s="7" t="n"/>
      <c r="C257" s="7" t="n"/>
      <c r="D257" s="7" t="n"/>
      <c r="E257" s="7" t="n"/>
      <c r="F257" s="7" t="n"/>
      <c r="G257" s="7" t="n"/>
      <c r="H257" s="8">
        <f>IF(COUNTA(A257:G257)=0,"",IF(TRIM(A257&amp;"")="","Item required",IFERROR(IF(OR(COUNT($B$2)&lt;&gt;1,$B$2&lt;0),"Enter nonnegative DIO threshold in B2",IF(NOT(AND(COUNT(B257,F257)=2,B257&gt;=0,F257&gt;0,COUNT(G257)=COUNTA(G257),N(G257)&gt;=0)),"Enter nonnegative values and positive period days",IF(NOT(OR(AND(COUNT(E257)=1,E257&gt;=0,COUNTA(C257:D257)=0),AND(E257="",COUNT(C257:D257)=2,MIN(C257:D257)&gt;=0))),"Enter average OR both opening and closing",IF(IF(IF(COUNT(E257)=1,E257,IF(C257/2+D257/2=0,(C257+D257)/2,C257/2+D257/2))=0,N(C257)+N(D257)+N(E257)=0,IF(B257=0,TRUE,B257/(IF(COUNT(E257)=1,E257,IF(C257/2+D257/2=0,(C257+D257)/2,C257/2+D257/2)))&gt;0)),"Ready","Calculated value below numeric range; rescale")))),"Check inputs / numeric range")))</f>
        <v/>
      </c>
      <c r="I257" s="8">
        <f>IF(H257&lt;&gt;"Ready","",IFERROR(IF(COUNT(E257)=1,E257,IF(C257/2+D257/2=0,(C257+D257)/2,C257/2+D257/2)),""))</f>
        <v/>
      </c>
      <c r="J257" s="8">
        <f>IF(H257&lt;&gt;"Ready","",IFERROR(IF(I257=0,"",B257/I257),""))</f>
        <v/>
      </c>
      <c r="K257" s="8">
        <f>IF(H257&lt;&gt;"Ready","",IFERROR(IF(OR(I257=0,B257=0),"",F257/J257),""))</f>
        <v/>
      </c>
      <c r="L257" s="8">
        <f>IF(H257&lt;&gt;"Ready","",IFERROR(IF(G257="","",I257*(G257/100)),""))</f>
        <v/>
      </c>
      <c r="M257" s="8">
        <f>IF(H257&lt;&gt;"Ready","",IFERROR(IF(I257=0,"No",IF(B257=0,"Yes",IF(OR(K257&lt;=$B$2,K257-$B$2&lt;=MIN(8.881784197001252E-16*MAX(ABS(K257),ABS($B$2)),1E-9)),"No","Yes"))),""))</f>
        <v/>
      </c>
      <c r="N257" s="8">
        <f>IF(H257&lt;&gt;"Ready","",IFERROR(IF(I257=0,"No inventory",IF(B257=0,"No COGS",IF(M257="Yes","Slow mover","Within threshold"))),""))</f>
        <v/>
      </c>
      <c r="O257" s="8">
        <f>IF(H257&lt;&gt;"Ready","",IFERROR(IF(I257=0,"Turnover and DIO undefined: average inventory is zero. Check snapshot coverage and valuation.",IF(B257=0,"Turnover is zero; DIO has no finite value because COGS is zero. Stock with no COGS is flagged for review.","")),""))</f>
        <v/>
      </c>
    </row>
    <row r="258">
      <c r="A258" s="6" t="n"/>
      <c r="B258" s="7" t="n"/>
      <c r="C258" s="7" t="n"/>
      <c r="D258" s="7" t="n"/>
      <c r="E258" s="7" t="n"/>
      <c r="F258" s="7" t="n"/>
      <c r="G258" s="7" t="n"/>
      <c r="H258" s="8">
        <f>IF(COUNTA(A258:G258)=0,"",IF(TRIM(A258&amp;"")="","Item required",IFERROR(IF(OR(COUNT($B$2)&lt;&gt;1,$B$2&lt;0),"Enter nonnegative DIO threshold in B2",IF(NOT(AND(COUNT(B258,F258)=2,B258&gt;=0,F258&gt;0,COUNT(G258)=COUNTA(G258),N(G258)&gt;=0)),"Enter nonnegative values and positive period days",IF(NOT(OR(AND(COUNT(E258)=1,E258&gt;=0,COUNTA(C258:D258)=0),AND(E258="",COUNT(C258:D258)=2,MIN(C258:D258)&gt;=0))),"Enter average OR both opening and closing",IF(IF(IF(COUNT(E258)=1,E258,IF(C258/2+D258/2=0,(C258+D258)/2,C258/2+D258/2))=0,N(C258)+N(D258)+N(E258)=0,IF(B258=0,TRUE,B258/(IF(COUNT(E258)=1,E258,IF(C258/2+D258/2=0,(C258+D258)/2,C258/2+D258/2)))&gt;0)),"Ready","Calculated value below numeric range; rescale")))),"Check inputs / numeric range")))</f>
        <v/>
      </c>
      <c r="I258" s="8">
        <f>IF(H258&lt;&gt;"Ready","",IFERROR(IF(COUNT(E258)=1,E258,IF(C258/2+D258/2=0,(C258+D258)/2,C258/2+D258/2)),""))</f>
        <v/>
      </c>
      <c r="J258" s="8">
        <f>IF(H258&lt;&gt;"Ready","",IFERROR(IF(I258=0,"",B258/I258),""))</f>
        <v/>
      </c>
      <c r="K258" s="8">
        <f>IF(H258&lt;&gt;"Ready","",IFERROR(IF(OR(I258=0,B258=0),"",F258/J258),""))</f>
        <v/>
      </c>
      <c r="L258" s="8">
        <f>IF(H258&lt;&gt;"Ready","",IFERROR(IF(G258="","",I258*(G258/100)),""))</f>
        <v/>
      </c>
      <c r="M258" s="8">
        <f>IF(H258&lt;&gt;"Ready","",IFERROR(IF(I258=0,"No",IF(B258=0,"Yes",IF(OR(K258&lt;=$B$2,K258-$B$2&lt;=MIN(8.881784197001252E-16*MAX(ABS(K258),ABS($B$2)),1E-9)),"No","Yes"))),""))</f>
        <v/>
      </c>
      <c r="N258" s="8">
        <f>IF(H258&lt;&gt;"Ready","",IFERROR(IF(I258=0,"No inventory",IF(B258=0,"No COGS",IF(M258="Yes","Slow mover","Within threshold"))),""))</f>
        <v/>
      </c>
      <c r="O258" s="8">
        <f>IF(H258&lt;&gt;"Ready","",IFERROR(IF(I258=0,"Turnover and DIO undefined: average inventory is zero. Check snapshot coverage and valuation.",IF(B258=0,"Turnover is zero; DIO has no finite value because COGS is zero. Stock with no COGS is flagged for review.","")),""))</f>
        <v/>
      </c>
    </row>
    <row r="259">
      <c r="A259" s="6" t="n"/>
      <c r="B259" s="7" t="n"/>
      <c r="C259" s="7" t="n"/>
      <c r="D259" s="7" t="n"/>
      <c r="E259" s="7" t="n"/>
      <c r="F259" s="7" t="n"/>
      <c r="G259" s="7" t="n"/>
      <c r="H259" s="8">
        <f>IF(COUNTA(A259:G259)=0,"",IF(TRIM(A259&amp;"")="","Item required",IFERROR(IF(OR(COUNT($B$2)&lt;&gt;1,$B$2&lt;0),"Enter nonnegative DIO threshold in B2",IF(NOT(AND(COUNT(B259,F259)=2,B259&gt;=0,F259&gt;0,COUNT(G259)=COUNTA(G259),N(G259)&gt;=0)),"Enter nonnegative values and positive period days",IF(NOT(OR(AND(COUNT(E259)=1,E259&gt;=0,COUNTA(C259:D259)=0),AND(E259="",COUNT(C259:D259)=2,MIN(C259:D259)&gt;=0))),"Enter average OR both opening and closing",IF(IF(IF(COUNT(E259)=1,E259,IF(C259/2+D259/2=0,(C259+D259)/2,C259/2+D259/2))=0,N(C259)+N(D259)+N(E259)=0,IF(B259=0,TRUE,B259/(IF(COUNT(E259)=1,E259,IF(C259/2+D259/2=0,(C259+D259)/2,C259/2+D259/2)))&gt;0)),"Ready","Calculated value below numeric range; rescale")))),"Check inputs / numeric range")))</f>
        <v/>
      </c>
      <c r="I259" s="8">
        <f>IF(H259&lt;&gt;"Ready","",IFERROR(IF(COUNT(E259)=1,E259,IF(C259/2+D259/2=0,(C259+D259)/2,C259/2+D259/2)),""))</f>
        <v/>
      </c>
      <c r="J259" s="8">
        <f>IF(H259&lt;&gt;"Ready","",IFERROR(IF(I259=0,"",B259/I259),""))</f>
        <v/>
      </c>
      <c r="K259" s="8">
        <f>IF(H259&lt;&gt;"Ready","",IFERROR(IF(OR(I259=0,B259=0),"",F259/J259),""))</f>
        <v/>
      </c>
      <c r="L259" s="8">
        <f>IF(H259&lt;&gt;"Ready","",IFERROR(IF(G259="","",I259*(G259/100)),""))</f>
        <v/>
      </c>
      <c r="M259" s="8">
        <f>IF(H259&lt;&gt;"Ready","",IFERROR(IF(I259=0,"No",IF(B259=0,"Yes",IF(OR(K259&lt;=$B$2,K259-$B$2&lt;=MIN(8.881784197001252E-16*MAX(ABS(K259),ABS($B$2)),1E-9)),"No","Yes"))),""))</f>
        <v/>
      </c>
      <c r="N259" s="8">
        <f>IF(H259&lt;&gt;"Ready","",IFERROR(IF(I259=0,"No inventory",IF(B259=0,"No COGS",IF(M259="Yes","Slow mover","Within threshold"))),""))</f>
        <v/>
      </c>
      <c r="O259" s="8">
        <f>IF(H259&lt;&gt;"Ready","",IFERROR(IF(I259=0,"Turnover and DIO undefined: average inventory is zero. Check snapshot coverage and valuation.",IF(B259=0,"Turnover is zero; DIO has no finite value because COGS is zero. Stock with no COGS is flagged for review.","")),""))</f>
        <v/>
      </c>
    </row>
    <row r="260">
      <c r="A260" s="6" t="n"/>
      <c r="B260" s="7" t="n"/>
      <c r="C260" s="7" t="n"/>
      <c r="D260" s="7" t="n"/>
      <c r="E260" s="7" t="n"/>
      <c r="F260" s="7" t="n"/>
      <c r="G260" s="7" t="n"/>
      <c r="H260" s="8">
        <f>IF(COUNTA(A260:G260)=0,"",IF(TRIM(A260&amp;"")="","Item required",IFERROR(IF(OR(COUNT($B$2)&lt;&gt;1,$B$2&lt;0),"Enter nonnegative DIO threshold in B2",IF(NOT(AND(COUNT(B260,F260)=2,B260&gt;=0,F260&gt;0,COUNT(G260)=COUNTA(G260),N(G260)&gt;=0)),"Enter nonnegative values and positive period days",IF(NOT(OR(AND(COUNT(E260)=1,E260&gt;=0,COUNTA(C260:D260)=0),AND(E260="",COUNT(C260:D260)=2,MIN(C260:D260)&gt;=0))),"Enter average OR both opening and closing",IF(IF(IF(COUNT(E260)=1,E260,IF(C260/2+D260/2=0,(C260+D260)/2,C260/2+D260/2))=0,N(C260)+N(D260)+N(E260)=0,IF(B260=0,TRUE,B260/(IF(COUNT(E260)=1,E260,IF(C260/2+D260/2=0,(C260+D260)/2,C260/2+D260/2)))&gt;0)),"Ready","Calculated value below numeric range; rescale")))),"Check inputs / numeric range")))</f>
        <v/>
      </c>
      <c r="I260" s="8">
        <f>IF(H260&lt;&gt;"Ready","",IFERROR(IF(COUNT(E260)=1,E260,IF(C260/2+D260/2=0,(C260+D260)/2,C260/2+D260/2)),""))</f>
        <v/>
      </c>
      <c r="J260" s="8">
        <f>IF(H260&lt;&gt;"Ready","",IFERROR(IF(I260=0,"",B260/I260),""))</f>
        <v/>
      </c>
      <c r="K260" s="8">
        <f>IF(H260&lt;&gt;"Ready","",IFERROR(IF(OR(I260=0,B260=0),"",F260/J260),""))</f>
        <v/>
      </c>
      <c r="L260" s="8">
        <f>IF(H260&lt;&gt;"Ready","",IFERROR(IF(G260="","",I260*(G260/100)),""))</f>
        <v/>
      </c>
      <c r="M260" s="8">
        <f>IF(H260&lt;&gt;"Ready","",IFERROR(IF(I260=0,"No",IF(B260=0,"Yes",IF(OR(K260&lt;=$B$2,K260-$B$2&lt;=MIN(8.881784197001252E-16*MAX(ABS(K260),ABS($B$2)),1E-9)),"No","Yes"))),""))</f>
        <v/>
      </c>
      <c r="N260" s="8">
        <f>IF(H260&lt;&gt;"Ready","",IFERROR(IF(I260=0,"No inventory",IF(B260=0,"No COGS",IF(M260="Yes","Slow mover","Within threshold"))),""))</f>
        <v/>
      </c>
      <c r="O260" s="8">
        <f>IF(H260&lt;&gt;"Ready","",IFERROR(IF(I260=0,"Turnover and DIO undefined: average inventory is zero. Check snapshot coverage and valuation.",IF(B260=0,"Turnover is zero; DIO has no finite value because COGS is zero. Stock with no COGS is flagged for review.","")),""))</f>
        <v/>
      </c>
    </row>
    <row r="261">
      <c r="A261" s="6" t="n"/>
      <c r="B261" s="7" t="n"/>
      <c r="C261" s="7" t="n"/>
      <c r="D261" s="7" t="n"/>
      <c r="E261" s="7" t="n"/>
      <c r="F261" s="7" t="n"/>
      <c r="G261" s="7" t="n"/>
      <c r="H261" s="8">
        <f>IF(COUNTA(A261:G261)=0,"",IF(TRIM(A261&amp;"")="","Item required",IFERROR(IF(OR(COUNT($B$2)&lt;&gt;1,$B$2&lt;0),"Enter nonnegative DIO threshold in B2",IF(NOT(AND(COUNT(B261,F261)=2,B261&gt;=0,F261&gt;0,COUNT(G261)=COUNTA(G261),N(G261)&gt;=0)),"Enter nonnegative values and positive period days",IF(NOT(OR(AND(COUNT(E261)=1,E261&gt;=0,COUNTA(C261:D261)=0),AND(E261="",COUNT(C261:D261)=2,MIN(C261:D261)&gt;=0))),"Enter average OR both opening and closing",IF(IF(IF(COUNT(E261)=1,E261,IF(C261/2+D261/2=0,(C261+D261)/2,C261/2+D261/2))=0,N(C261)+N(D261)+N(E261)=0,IF(B261=0,TRUE,B261/(IF(COUNT(E261)=1,E261,IF(C261/2+D261/2=0,(C261+D261)/2,C261/2+D261/2)))&gt;0)),"Ready","Calculated value below numeric range; rescale")))),"Check inputs / numeric range")))</f>
        <v/>
      </c>
      <c r="I261" s="8">
        <f>IF(H261&lt;&gt;"Ready","",IFERROR(IF(COUNT(E261)=1,E261,IF(C261/2+D261/2=0,(C261+D261)/2,C261/2+D261/2)),""))</f>
        <v/>
      </c>
      <c r="J261" s="8">
        <f>IF(H261&lt;&gt;"Ready","",IFERROR(IF(I261=0,"",B261/I261),""))</f>
        <v/>
      </c>
      <c r="K261" s="8">
        <f>IF(H261&lt;&gt;"Ready","",IFERROR(IF(OR(I261=0,B261=0),"",F261/J261),""))</f>
        <v/>
      </c>
      <c r="L261" s="8">
        <f>IF(H261&lt;&gt;"Ready","",IFERROR(IF(G261="","",I261*(G261/100)),""))</f>
        <v/>
      </c>
      <c r="M261" s="8">
        <f>IF(H261&lt;&gt;"Ready","",IFERROR(IF(I261=0,"No",IF(B261=0,"Yes",IF(OR(K261&lt;=$B$2,K261-$B$2&lt;=MIN(8.881784197001252E-16*MAX(ABS(K261),ABS($B$2)),1E-9)),"No","Yes"))),""))</f>
        <v/>
      </c>
      <c r="N261" s="8">
        <f>IF(H261&lt;&gt;"Ready","",IFERROR(IF(I261=0,"No inventory",IF(B261=0,"No COGS",IF(M261="Yes","Slow mover","Within threshold"))),""))</f>
        <v/>
      </c>
      <c r="O261" s="8">
        <f>IF(H261&lt;&gt;"Ready","",IFERROR(IF(I261=0,"Turnover and DIO undefined: average inventory is zero. Check snapshot coverage and valuation.",IF(B261=0,"Turnover is zero; DIO has no finite value because COGS is zero. Stock with no COGS is flagged for review.","")),""))</f>
        <v/>
      </c>
    </row>
    <row r="262">
      <c r="A262" s="6" t="n"/>
      <c r="B262" s="7" t="n"/>
      <c r="C262" s="7" t="n"/>
      <c r="D262" s="7" t="n"/>
      <c r="E262" s="7" t="n"/>
      <c r="F262" s="7" t="n"/>
      <c r="G262" s="7" t="n"/>
      <c r="H262" s="8">
        <f>IF(COUNTA(A262:G262)=0,"",IF(TRIM(A262&amp;"")="","Item required",IFERROR(IF(OR(COUNT($B$2)&lt;&gt;1,$B$2&lt;0),"Enter nonnegative DIO threshold in B2",IF(NOT(AND(COUNT(B262,F262)=2,B262&gt;=0,F262&gt;0,COUNT(G262)=COUNTA(G262),N(G262)&gt;=0)),"Enter nonnegative values and positive period days",IF(NOT(OR(AND(COUNT(E262)=1,E262&gt;=0,COUNTA(C262:D262)=0),AND(E262="",COUNT(C262:D262)=2,MIN(C262:D262)&gt;=0))),"Enter average OR both opening and closing",IF(IF(IF(COUNT(E262)=1,E262,IF(C262/2+D262/2=0,(C262+D262)/2,C262/2+D262/2))=0,N(C262)+N(D262)+N(E262)=0,IF(B262=0,TRUE,B262/(IF(COUNT(E262)=1,E262,IF(C262/2+D262/2=0,(C262+D262)/2,C262/2+D262/2)))&gt;0)),"Ready","Calculated value below numeric range; rescale")))),"Check inputs / numeric range")))</f>
        <v/>
      </c>
      <c r="I262" s="8">
        <f>IF(H262&lt;&gt;"Ready","",IFERROR(IF(COUNT(E262)=1,E262,IF(C262/2+D262/2=0,(C262+D262)/2,C262/2+D262/2)),""))</f>
        <v/>
      </c>
      <c r="J262" s="8">
        <f>IF(H262&lt;&gt;"Ready","",IFERROR(IF(I262=0,"",B262/I262),""))</f>
        <v/>
      </c>
      <c r="K262" s="8">
        <f>IF(H262&lt;&gt;"Ready","",IFERROR(IF(OR(I262=0,B262=0),"",F262/J262),""))</f>
        <v/>
      </c>
      <c r="L262" s="8">
        <f>IF(H262&lt;&gt;"Ready","",IFERROR(IF(G262="","",I262*(G262/100)),""))</f>
        <v/>
      </c>
      <c r="M262" s="8">
        <f>IF(H262&lt;&gt;"Ready","",IFERROR(IF(I262=0,"No",IF(B262=0,"Yes",IF(OR(K262&lt;=$B$2,K262-$B$2&lt;=MIN(8.881784197001252E-16*MAX(ABS(K262),ABS($B$2)),1E-9)),"No","Yes"))),""))</f>
        <v/>
      </c>
      <c r="N262" s="8">
        <f>IF(H262&lt;&gt;"Ready","",IFERROR(IF(I262=0,"No inventory",IF(B262=0,"No COGS",IF(M262="Yes","Slow mover","Within threshold"))),""))</f>
        <v/>
      </c>
      <c r="O262" s="8">
        <f>IF(H262&lt;&gt;"Ready","",IFERROR(IF(I262=0,"Turnover and DIO undefined: average inventory is zero. Check snapshot coverage and valuation.",IF(B262=0,"Turnover is zero; DIO has no finite value because COGS is zero. Stock with no COGS is flagged for review.","")),""))</f>
        <v/>
      </c>
    </row>
    <row r="263">
      <c r="A263" s="6" t="n"/>
      <c r="B263" s="7" t="n"/>
      <c r="C263" s="7" t="n"/>
      <c r="D263" s="7" t="n"/>
      <c r="E263" s="7" t="n"/>
      <c r="F263" s="7" t="n"/>
      <c r="G263" s="7" t="n"/>
      <c r="H263" s="8">
        <f>IF(COUNTA(A263:G263)=0,"",IF(TRIM(A263&amp;"")="","Item required",IFERROR(IF(OR(COUNT($B$2)&lt;&gt;1,$B$2&lt;0),"Enter nonnegative DIO threshold in B2",IF(NOT(AND(COUNT(B263,F263)=2,B263&gt;=0,F263&gt;0,COUNT(G263)=COUNTA(G263),N(G263)&gt;=0)),"Enter nonnegative values and positive period days",IF(NOT(OR(AND(COUNT(E263)=1,E263&gt;=0,COUNTA(C263:D263)=0),AND(E263="",COUNT(C263:D263)=2,MIN(C263:D263)&gt;=0))),"Enter average OR both opening and closing",IF(IF(IF(COUNT(E263)=1,E263,IF(C263/2+D263/2=0,(C263+D263)/2,C263/2+D263/2))=0,N(C263)+N(D263)+N(E263)=0,IF(B263=0,TRUE,B263/(IF(COUNT(E263)=1,E263,IF(C263/2+D263/2=0,(C263+D263)/2,C263/2+D263/2)))&gt;0)),"Ready","Calculated value below numeric range; rescale")))),"Check inputs / numeric range")))</f>
        <v/>
      </c>
      <c r="I263" s="8">
        <f>IF(H263&lt;&gt;"Ready","",IFERROR(IF(COUNT(E263)=1,E263,IF(C263/2+D263/2=0,(C263+D263)/2,C263/2+D263/2)),""))</f>
        <v/>
      </c>
      <c r="J263" s="8">
        <f>IF(H263&lt;&gt;"Ready","",IFERROR(IF(I263=0,"",B263/I263),""))</f>
        <v/>
      </c>
      <c r="K263" s="8">
        <f>IF(H263&lt;&gt;"Ready","",IFERROR(IF(OR(I263=0,B263=0),"",F263/J263),""))</f>
        <v/>
      </c>
      <c r="L263" s="8">
        <f>IF(H263&lt;&gt;"Ready","",IFERROR(IF(G263="","",I263*(G263/100)),""))</f>
        <v/>
      </c>
      <c r="M263" s="8">
        <f>IF(H263&lt;&gt;"Ready","",IFERROR(IF(I263=0,"No",IF(B263=0,"Yes",IF(OR(K263&lt;=$B$2,K263-$B$2&lt;=MIN(8.881784197001252E-16*MAX(ABS(K263),ABS($B$2)),1E-9)),"No","Yes"))),""))</f>
        <v/>
      </c>
      <c r="N263" s="8">
        <f>IF(H263&lt;&gt;"Ready","",IFERROR(IF(I263=0,"No inventory",IF(B263=0,"No COGS",IF(M263="Yes","Slow mover","Within threshold"))),""))</f>
        <v/>
      </c>
      <c r="O263" s="8">
        <f>IF(H263&lt;&gt;"Ready","",IFERROR(IF(I263=0,"Turnover and DIO undefined: average inventory is zero. Check snapshot coverage and valuation.",IF(B263=0,"Turnover is zero; DIO has no finite value because COGS is zero. Stock with no COGS is flagged for review.","")),""))</f>
        <v/>
      </c>
    </row>
    <row r="264">
      <c r="A264" s="6" t="n"/>
      <c r="B264" s="7" t="n"/>
      <c r="C264" s="7" t="n"/>
      <c r="D264" s="7" t="n"/>
      <c r="E264" s="7" t="n"/>
      <c r="F264" s="7" t="n"/>
      <c r="G264" s="7" t="n"/>
      <c r="H264" s="8">
        <f>IF(COUNTA(A264:G264)=0,"",IF(TRIM(A264&amp;"")="","Item required",IFERROR(IF(OR(COUNT($B$2)&lt;&gt;1,$B$2&lt;0),"Enter nonnegative DIO threshold in B2",IF(NOT(AND(COUNT(B264,F264)=2,B264&gt;=0,F264&gt;0,COUNT(G264)=COUNTA(G264),N(G264)&gt;=0)),"Enter nonnegative values and positive period days",IF(NOT(OR(AND(COUNT(E264)=1,E264&gt;=0,COUNTA(C264:D264)=0),AND(E264="",COUNT(C264:D264)=2,MIN(C264:D264)&gt;=0))),"Enter average OR both opening and closing",IF(IF(IF(COUNT(E264)=1,E264,IF(C264/2+D264/2=0,(C264+D264)/2,C264/2+D264/2))=0,N(C264)+N(D264)+N(E264)=0,IF(B264=0,TRUE,B264/(IF(COUNT(E264)=1,E264,IF(C264/2+D264/2=0,(C264+D264)/2,C264/2+D264/2)))&gt;0)),"Ready","Calculated value below numeric range; rescale")))),"Check inputs / numeric range")))</f>
        <v/>
      </c>
      <c r="I264" s="8">
        <f>IF(H264&lt;&gt;"Ready","",IFERROR(IF(COUNT(E264)=1,E264,IF(C264/2+D264/2=0,(C264+D264)/2,C264/2+D264/2)),""))</f>
        <v/>
      </c>
      <c r="J264" s="8">
        <f>IF(H264&lt;&gt;"Ready","",IFERROR(IF(I264=0,"",B264/I264),""))</f>
        <v/>
      </c>
      <c r="K264" s="8">
        <f>IF(H264&lt;&gt;"Ready","",IFERROR(IF(OR(I264=0,B264=0),"",F264/J264),""))</f>
        <v/>
      </c>
      <c r="L264" s="8">
        <f>IF(H264&lt;&gt;"Ready","",IFERROR(IF(G264="","",I264*(G264/100)),""))</f>
        <v/>
      </c>
      <c r="M264" s="8">
        <f>IF(H264&lt;&gt;"Ready","",IFERROR(IF(I264=0,"No",IF(B264=0,"Yes",IF(OR(K264&lt;=$B$2,K264-$B$2&lt;=MIN(8.881784197001252E-16*MAX(ABS(K264),ABS($B$2)),1E-9)),"No","Yes"))),""))</f>
        <v/>
      </c>
      <c r="N264" s="8">
        <f>IF(H264&lt;&gt;"Ready","",IFERROR(IF(I264=0,"No inventory",IF(B264=0,"No COGS",IF(M264="Yes","Slow mover","Within threshold"))),""))</f>
        <v/>
      </c>
      <c r="O264" s="8">
        <f>IF(H264&lt;&gt;"Ready","",IFERROR(IF(I264=0,"Turnover and DIO undefined: average inventory is zero. Check snapshot coverage and valuation.",IF(B264=0,"Turnover is zero; DIO has no finite value because COGS is zero. Stock with no COGS is flagged for review.","")),""))</f>
        <v/>
      </c>
    </row>
    <row r="265">
      <c r="A265" s="6" t="n"/>
      <c r="B265" s="7" t="n"/>
      <c r="C265" s="7" t="n"/>
      <c r="D265" s="7" t="n"/>
      <c r="E265" s="7" t="n"/>
      <c r="F265" s="7" t="n"/>
      <c r="G265" s="7" t="n"/>
      <c r="H265" s="8">
        <f>IF(COUNTA(A265:G265)=0,"",IF(TRIM(A265&amp;"")="","Item required",IFERROR(IF(OR(COUNT($B$2)&lt;&gt;1,$B$2&lt;0),"Enter nonnegative DIO threshold in B2",IF(NOT(AND(COUNT(B265,F265)=2,B265&gt;=0,F265&gt;0,COUNT(G265)=COUNTA(G265),N(G265)&gt;=0)),"Enter nonnegative values and positive period days",IF(NOT(OR(AND(COUNT(E265)=1,E265&gt;=0,COUNTA(C265:D265)=0),AND(E265="",COUNT(C265:D265)=2,MIN(C265:D265)&gt;=0))),"Enter average OR both opening and closing",IF(IF(IF(COUNT(E265)=1,E265,IF(C265/2+D265/2=0,(C265+D265)/2,C265/2+D265/2))=0,N(C265)+N(D265)+N(E265)=0,IF(B265=0,TRUE,B265/(IF(COUNT(E265)=1,E265,IF(C265/2+D265/2=0,(C265+D265)/2,C265/2+D265/2)))&gt;0)),"Ready","Calculated value below numeric range; rescale")))),"Check inputs / numeric range")))</f>
        <v/>
      </c>
      <c r="I265" s="8">
        <f>IF(H265&lt;&gt;"Ready","",IFERROR(IF(COUNT(E265)=1,E265,IF(C265/2+D265/2=0,(C265+D265)/2,C265/2+D265/2)),""))</f>
        <v/>
      </c>
      <c r="J265" s="8">
        <f>IF(H265&lt;&gt;"Ready","",IFERROR(IF(I265=0,"",B265/I265),""))</f>
        <v/>
      </c>
      <c r="K265" s="8">
        <f>IF(H265&lt;&gt;"Ready","",IFERROR(IF(OR(I265=0,B265=0),"",F265/J265),""))</f>
        <v/>
      </c>
      <c r="L265" s="8">
        <f>IF(H265&lt;&gt;"Ready","",IFERROR(IF(G265="","",I265*(G265/100)),""))</f>
        <v/>
      </c>
      <c r="M265" s="8">
        <f>IF(H265&lt;&gt;"Ready","",IFERROR(IF(I265=0,"No",IF(B265=0,"Yes",IF(OR(K265&lt;=$B$2,K265-$B$2&lt;=MIN(8.881784197001252E-16*MAX(ABS(K265),ABS($B$2)),1E-9)),"No","Yes"))),""))</f>
        <v/>
      </c>
      <c r="N265" s="8">
        <f>IF(H265&lt;&gt;"Ready","",IFERROR(IF(I265=0,"No inventory",IF(B265=0,"No COGS",IF(M265="Yes","Slow mover","Within threshold"))),""))</f>
        <v/>
      </c>
      <c r="O265" s="8">
        <f>IF(H265&lt;&gt;"Ready","",IFERROR(IF(I265=0,"Turnover and DIO undefined: average inventory is zero. Check snapshot coverage and valuation.",IF(B265=0,"Turnover is zero; DIO has no finite value because COGS is zero. Stock with no COGS is flagged for review.","")),""))</f>
        <v/>
      </c>
    </row>
    <row r="266">
      <c r="A266" s="6" t="n"/>
      <c r="B266" s="7" t="n"/>
      <c r="C266" s="7" t="n"/>
      <c r="D266" s="7" t="n"/>
      <c r="E266" s="7" t="n"/>
      <c r="F266" s="7" t="n"/>
      <c r="G266" s="7" t="n"/>
      <c r="H266" s="8">
        <f>IF(COUNTA(A266:G266)=0,"",IF(TRIM(A266&amp;"")="","Item required",IFERROR(IF(OR(COUNT($B$2)&lt;&gt;1,$B$2&lt;0),"Enter nonnegative DIO threshold in B2",IF(NOT(AND(COUNT(B266,F266)=2,B266&gt;=0,F266&gt;0,COUNT(G266)=COUNTA(G266),N(G266)&gt;=0)),"Enter nonnegative values and positive period days",IF(NOT(OR(AND(COUNT(E266)=1,E266&gt;=0,COUNTA(C266:D266)=0),AND(E266="",COUNT(C266:D266)=2,MIN(C266:D266)&gt;=0))),"Enter average OR both opening and closing",IF(IF(IF(COUNT(E266)=1,E266,IF(C266/2+D266/2=0,(C266+D266)/2,C266/2+D266/2))=0,N(C266)+N(D266)+N(E266)=0,IF(B266=0,TRUE,B266/(IF(COUNT(E266)=1,E266,IF(C266/2+D266/2=0,(C266+D266)/2,C266/2+D266/2)))&gt;0)),"Ready","Calculated value below numeric range; rescale")))),"Check inputs / numeric range")))</f>
        <v/>
      </c>
      <c r="I266" s="8">
        <f>IF(H266&lt;&gt;"Ready","",IFERROR(IF(COUNT(E266)=1,E266,IF(C266/2+D266/2=0,(C266+D266)/2,C266/2+D266/2)),""))</f>
        <v/>
      </c>
      <c r="J266" s="8">
        <f>IF(H266&lt;&gt;"Ready","",IFERROR(IF(I266=0,"",B266/I266),""))</f>
        <v/>
      </c>
      <c r="K266" s="8">
        <f>IF(H266&lt;&gt;"Ready","",IFERROR(IF(OR(I266=0,B266=0),"",F266/J266),""))</f>
        <v/>
      </c>
      <c r="L266" s="8">
        <f>IF(H266&lt;&gt;"Ready","",IFERROR(IF(G266="","",I266*(G266/100)),""))</f>
        <v/>
      </c>
      <c r="M266" s="8">
        <f>IF(H266&lt;&gt;"Ready","",IFERROR(IF(I266=0,"No",IF(B266=0,"Yes",IF(OR(K266&lt;=$B$2,K266-$B$2&lt;=MIN(8.881784197001252E-16*MAX(ABS(K266),ABS($B$2)),1E-9)),"No","Yes"))),""))</f>
        <v/>
      </c>
      <c r="N266" s="8">
        <f>IF(H266&lt;&gt;"Ready","",IFERROR(IF(I266=0,"No inventory",IF(B266=0,"No COGS",IF(M266="Yes","Slow mover","Within threshold"))),""))</f>
        <v/>
      </c>
      <c r="O266" s="8">
        <f>IF(H266&lt;&gt;"Ready","",IFERROR(IF(I266=0,"Turnover and DIO undefined: average inventory is zero. Check snapshot coverage and valuation.",IF(B266=0,"Turnover is zero; DIO has no finite value because COGS is zero. Stock with no COGS is flagged for review.","")),""))</f>
        <v/>
      </c>
    </row>
    <row r="267">
      <c r="A267" s="6" t="n"/>
      <c r="B267" s="7" t="n"/>
      <c r="C267" s="7" t="n"/>
      <c r="D267" s="7" t="n"/>
      <c r="E267" s="7" t="n"/>
      <c r="F267" s="7" t="n"/>
      <c r="G267" s="7" t="n"/>
      <c r="H267" s="8">
        <f>IF(COUNTA(A267:G267)=0,"",IF(TRIM(A267&amp;"")="","Item required",IFERROR(IF(OR(COUNT($B$2)&lt;&gt;1,$B$2&lt;0),"Enter nonnegative DIO threshold in B2",IF(NOT(AND(COUNT(B267,F267)=2,B267&gt;=0,F267&gt;0,COUNT(G267)=COUNTA(G267),N(G267)&gt;=0)),"Enter nonnegative values and positive period days",IF(NOT(OR(AND(COUNT(E267)=1,E267&gt;=0,COUNTA(C267:D267)=0),AND(E267="",COUNT(C267:D267)=2,MIN(C267:D267)&gt;=0))),"Enter average OR both opening and closing",IF(IF(IF(COUNT(E267)=1,E267,IF(C267/2+D267/2=0,(C267+D267)/2,C267/2+D267/2))=0,N(C267)+N(D267)+N(E267)=0,IF(B267=0,TRUE,B267/(IF(COUNT(E267)=1,E267,IF(C267/2+D267/2=0,(C267+D267)/2,C267/2+D267/2)))&gt;0)),"Ready","Calculated value below numeric range; rescale")))),"Check inputs / numeric range")))</f>
        <v/>
      </c>
      <c r="I267" s="8">
        <f>IF(H267&lt;&gt;"Ready","",IFERROR(IF(COUNT(E267)=1,E267,IF(C267/2+D267/2=0,(C267+D267)/2,C267/2+D267/2)),""))</f>
        <v/>
      </c>
      <c r="J267" s="8">
        <f>IF(H267&lt;&gt;"Ready","",IFERROR(IF(I267=0,"",B267/I267),""))</f>
        <v/>
      </c>
      <c r="K267" s="8">
        <f>IF(H267&lt;&gt;"Ready","",IFERROR(IF(OR(I267=0,B267=0),"",F267/J267),""))</f>
        <v/>
      </c>
      <c r="L267" s="8">
        <f>IF(H267&lt;&gt;"Ready","",IFERROR(IF(G267="","",I267*(G267/100)),""))</f>
        <v/>
      </c>
      <c r="M267" s="8">
        <f>IF(H267&lt;&gt;"Ready","",IFERROR(IF(I267=0,"No",IF(B267=0,"Yes",IF(OR(K267&lt;=$B$2,K267-$B$2&lt;=MIN(8.881784197001252E-16*MAX(ABS(K267),ABS($B$2)),1E-9)),"No","Yes"))),""))</f>
        <v/>
      </c>
      <c r="N267" s="8">
        <f>IF(H267&lt;&gt;"Ready","",IFERROR(IF(I267=0,"No inventory",IF(B267=0,"No COGS",IF(M267="Yes","Slow mover","Within threshold"))),""))</f>
        <v/>
      </c>
      <c r="O267" s="8">
        <f>IF(H267&lt;&gt;"Ready","",IFERROR(IF(I267=0,"Turnover and DIO undefined: average inventory is zero. Check snapshot coverage and valuation.",IF(B267=0,"Turnover is zero; DIO has no finite value because COGS is zero. Stock with no COGS is flagged for review.","")),""))</f>
        <v/>
      </c>
    </row>
    <row r="268">
      <c r="A268" s="6" t="n"/>
      <c r="B268" s="7" t="n"/>
      <c r="C268" s="7" t="n"/>
      <c r="D268" s="7" t="n"/>
      <c r="E268" s="7" t="n"/>
      <c r="F268" s="7" t="n"/>
      <c r="G268" s="7" t="n"/>
      <c r="H268" s="8">
        <f>IF(COUNTA(A268:G268)=0,"",IF(TRIM(A268&amp;"")="","Item required",IFERROR(IF(OR(COUNT($B$2)&lt;&gt;1,$B$2&lt;0),"Enter nonnegative DIO threshold in B2",IF(NOT(AND(COUNT(B268,F268)=2,B268&gt;=0,F268&gt;0,COUNT(G268)=COUNTA(G268),N(G268)&gt;=0)),"Enter nonnegative values and positive period days",IF(NOT(OR(AND(COUNT(E268)=1,E268&gt;=0,COUNTA(C268:D268)=0),AND(E268="",COUNT(C268:D268)=2,MIN(C268:D268)&gt;=0))),"Enter average OR both opening and closing",IF(IF(IF(COUNT(E268)=1,E268,IF(C268/2+D268/2=0,(C268+D268)/2,C268/2+D268/2))=0,N(C268)+N(D268)+N(E268)=0,IF(B268=0,TRUE,B268/(IF(COUNT(E268)=1,E268,IF(C268/2+D268/2=0,(C268+D268)/2,C268/2+D268/2)))&gt;0)),"Ready","Calculated value below numeric range; rescale")))),"Check inputs / numeric range")))</f>
        <v/>
      </c>
      <c r="I268" s="8">
        <f>IF(H268&lt;&gt;"Ready","",IFERROR(IF(COUNT(E268)=1,E268,IF(C268/2+D268/2=0,(C268+D268)/2,C268/2+D268/2)),""))</f>
        <v/>
      </c>
      <c r="J268" s="8">
        <f>IF(H268&lt;&gt;"Ready","",IFERROR(IF(I268=0,"",B268/I268),""))</f>
        <v/>
      </c>
      <c r="K268" s="8">
        <f>IF(H268&lt;&gt;"Ready","",IFERROR(IF(OR(I268=0,B268=0),"",F268/J268),""))</f>
        <v/>
      </c>
      <c r="L268" s="8">
        <f>IF(H268&lt;&gt;"Ready","",IFERROR(IF(G268="","",I268*(G268/100)),""))</f>
        <v/>
      </c>
      <c r="M268" s="8">
        <f>IF(H268&lt;&gt;"Ready","",IFERROR(IF(I268=0,"No",IF(B268=0,"Yes",IF(OR(K268&lt;=$B$2,K268-$B$2&lt;=MIN(8.881784197001252E-16*MAX(ABS(K268),ABS($B$2)),1E-9)),"No","Yes"))),""))</f>
        <v/>
      </c>
      <c r="N268" s="8">
        <f>IF(H268&lt;&gt;"Ready","",IFERROR(IF(I268=0,"No inventory",IF(B268=0,"No COGS",IF(M268="Yes","Slow mover","Within threshold"))),""))</f>
        <v/>
      </c>
      <c r="O268" s="8">
        <f>IF(H268&lt;&gt;"Ready","",IFERROR(IF(I268=0,"Turnover and DIO undefined: average inventory is zero. Check snapshot coverage and valuation.",IF(B268=0,"Turnover is zero; DIO has no finite value because COGS is zero. Stock with no COGS is flagged for review.","")),""))</f>
        <v/>
      </c>
    </row>
    <row r="269">
      <c r="A269" s="6" t="n"/>
      <c r="B269" s="7" t="n"/>
      <c r="C269" s="7" t="n"/>
      <c r="D269" s="7" t="n"/>
      <c r="E269" s="7" t="n"/>
      <c r="F269" s="7" t="n"/>
      <c r="G269" s="7" t="n"/>
      <c r="H269" s="8">
        <f>IF(COUNTA(A269:G269)=0,"",IF(TRIM(A269&amp;"")="","Item required",IFERROR(IF(OR(COUNT($B$2)&lt;&gt;1,$B$2&lt;0),"Enter nonnegative DIO threshold in B2",IF(NOT(AND(COUNT(B269,F269)=2,B269&gt;=0,F269&gt;0,COUNT(G269)=COUNTA(G269),N(G269)&gt;=0)),"Enter nonnegative values and positive period days",IF(NOT(OR(AND(COUNT(E269)=1,E269&gt;=0,COUNTA(C269:D269)=0),AND(E269="",COUNT(C269:D269)=2,MIN(C269:D269)&gt;=0))),"Enter average OR both opening and closing",IF(IF(IF(COUNT(E269)=1,E269,IF(C269/2+D269/2=0,(C269+D269)/2,C269/2+D269/2))=0,N(C269)+N(D269)+N(E269)=0,IF(B269=0,TRUE,B269/(IF(COUNT(E269)=1,E269,IF(C269/2+D269/2=0,(C269+D269)/2,C269/2+D269/2)))&gt;0)),"Ready","Calculated value below numeric range; rescale")))),"Check inputs / numeric range")))</f>
        <v/>
      </c>
      <c r="I269" s="8">
        <f>IF(H269&lt;&gt;"Ready","",IFERROR(IF(COUNT(E269)=1,E269,IF(C269/2+D269/2=0,(C269+D269)/2,C269/2+D269/2)),""))</f>
        <v/>
      </c>
      <c r="J269" s="8">
        <f>IF(H269&lt;&gt;"Ready","",IFERROR(IF(I269=0,"",B269/I269),""))</f>
        <v/>
      </c>
      <c r="K269" s="8">
        <f>IF(H269&lt;&gt;"Ready","",IFERROR(IF(OR(I269=0,B269=0),"",F269/J269),""))</f>
        <v/>
      </c>
      <c r="L269" s="8">
        <f>IF(H269&lt;&gt;"Ready","",IFERROR(IF(G269="","",I269*(G269/100)),""))</f>
        <v/>
      </c>
      <c r="M269" s="8">
        <f>IF(H269&lt;&gt;"Ready","",IFERROR(IF(I269=0,"No",IF(B269=0,"Yes",IF(OR(K269&lt;=$B$2,K269-$B$2&lt;=MIN(8.881784197001252E-16*MAX(ABS(K269),ABS($B$2)),1E-9)),"No","Yes"))),""))</f>
        <v/>
      </c>
      <c r="N269" s="8">
        <f>IF(H269&lt;&gt;"Ready","",IFERROR(IF(I269=0,"No inventory",IF(B269=0,"No COGS",IF(M269="Yes","Slow mover","Within threshold"))),""))</f>
        <v/>
      </c>
      <c r="O269" s="8">
        <f>IF(H269&lt;&gt;"Ready","",IFERROR(IF(I269=0,"Turnover and DIO undefined: average inventory is zero. Check snapshot coverage and valuation.",IF(B269=0,"Turnover is zero; DIO has no finite value because COGS is zero. Stock with no COGS is flagged for review.","")),""))</f>
        <v/>
      </c>
    </row>
    <row r="270">
      <c r="A270" s="6" t="n"/>
      <c r="B270" s="7" t="n"/>
      <c r="C270" s="7" t="n"/>
      <c r="D270" s="7" t="n"/>
      <c r="E270" s="7" t="n"/>
      <c r="F270" s="7" t="n"/>
      <c r="G270" s="7" t="n"/>
      <c r="H270" s="8">
        <f>IF(COUNTA(A270:G270)=0,"",IF(TRIM(A270&amp;"")="","Item required",IFERROR(IF(OR(COUNT($B$2)&lt;&gt;1,$B$2&lt;0),"Enter nonnegative DIO threshold in B2",IF(NOT(AND(COUNT(B270,F270)=2,B270&gt;=0,F270&gt;0,COUNT(G270)=COUNTA(G270),N(G270)&gt;=0)),"Enter nonnegative values and positive period days",IF(NOT(OR(AND(COUNT(E270)=1,E270&gt;=0,COUNTA(C270:D270)=0),AND(E270="",COUNT(C270:D270)=2,MIN(C270:D270)&gt;=0))),"Enter average OR both opening and closing",IF(IF(IF(COUNT(E270)=1,E270,IF(C270/2+D270/2=0,(C270+D270)/2,C270/2+D270/2))=0,N(C270)+N(D270)+N(E270)=0,IF(B270=0,TRUE,B270/(IF(COUNT(E270)=1,E270,IF(C270/2+D270/2=0,(C270+D270)/2,C270/2+D270/2)))&gt;0)),"Ready","Calculated value below numeric range; rescale")))),"Check inputs / numeric range")))</f>
        <v/>
      </c>
      <c r="I270" s="8">
        <f>IF(H270&lt;&gt;"Ready","",IFERROR(IF(COUNT(E270)=1,E270,IF(C270/2+D270/2=0,(C270+D270)/2,C270/2+D270/2)),""))</f>
        <v/>
      </c>
      <c r="J270" s="8">
        <f>IF(H270&lt;&gt;"Ready","",IFERROR(IF(I270=0,"",B270/I270),""))</f>
        <v/>
      </c>
      <c r="K270" s="8">
        <f>IF(H270&lt;&gt;"Ready","",IFERROR(IF(OR(I270=0,B270=0),"",F270/J270),""))</f>
        <v/>
      </c>
      <c r="L270" s="8">
        <f>IF(H270&lt;&gt;"Ready","",IFERROR(IF(G270="","",I270*(G270/100)),""))</f>
        <v/>
      </c>
      <c r="M270" s="8">
        <f>IF(H270&lt;&gt;"Ready","",IFERROR(IF(I270=0,"No",IF(B270=0,"Yes",IF(OR(K270&lt;=$B$2,K270-$B$2&lt;=MIN(8.881784197001252E-16*MAX(ABS(K270),ABS($B$2)),1E-9)),"No","Yes"))),""))</f>
        <v/>
      </c>
      <c r="N270" s="8">
        <f>IF(H270&lt;&gt;"Ready","",IFERROR(IF(I270=0,"No inventory",IF(B270=0,"No COGS",IF(M270="Yes","Slow mover","Within threshold"))),""))</f>
        <v/>
      </c>
      <c r="O270" s="8">
        <f>IF(H270&lt;&gt;"Ready","",IFERROR(IF(I270=0,"Turnover and DIO undefined: average inventory is zero. Check snapshot coverage and valuation.",IF(B270=0,"Turnover is zero; DIO has no finite value because COGS is zero. Stock with no COGS is flagged for review.","")),""))</f>
        <v/>
      </c>
    </row>
    <row r="271">
      <c r="A271" s="6" t="n"/>
      <c r="B271" s="7" t="n"/>
      <c r="C271" s="7" t="n"/>
      <c r="D271" s="7" t="n"/>
      <c r="E271" s="7" t="n"/>
      <c r="F271" s="7" t="n"/>
      <c r="G271" s="7" t="n"/>
      <c r="H271" s="8">
        <f>IF(COUNTA(A271:G271)=0,"",IF(TRIM(A271&amp;"")="","Item required",IFERROR(IF(OR(COUNT($B$2)&lt;&gt;1,$B$2&lt;0),"Enter nonnegative DIO threshold in B2",IF(NOT(AND(COUNT(B271,F271)=2,B271&gt;=0,F271&gt;0,COUNT(G271)=COUNTA(G271),N(G271)&gt;=0)),"Enter nonnegative values and positive period days",IF(NOT(OR(AND(COUNT(E271)=1,E271&gt;=0,COUNTA(C271:D271)=0),AND(E271="",COUNT(C271:D271)=2,MIN(C271:D271)&gt;=0))),"Enter average OR both opening and closing",IF(IF(IF(COUNT(E271)=1,E271,IF(C271/2+D271/2=0,(C271+D271)/2,C271/2+D271/2))=0,N(C271)+N(D271)+N(E271)=0,IF(B271=0,TRUE,B271/(IF(COUNT(E271)=1,E271,IF(C271/2+D271/2=0,(C271+D271)/2,C271/2+D271/2)))&gt;0)),"Ready","Calculated value below numeric range; rescale")))),"Check inputs / numeric range")))</f>
        <v/>
      </c>
      <c r="I271" s="8">
        <f>IF(H271&lt;&gt;"Ready","",IFERROR(IF(COUNT(E271)=1,E271,IF(C271/2+D271/2=0,(C271+D271)/2,C271/2+D271/2)),""))</f>
        <v/>
      </c>
      <c r="J271" s="8">
        <f>IF(H271&lt;&gt;"Ready","",IFERROR(IF(I271=0,"",B271/I271),""))</f>
        <v/>
      </c>
      <c r="K271" s="8">
        <f>IF(H271&lt;&gt;"Ready","",IFERROR(IF(OR(I271=0,B271=0),"",F271/J271),""))</f>
        <v/>
      </c>
      <c r="L271" s="8">
        <f>IF(H271&lt;&gt;"Ready","",IFERROR(IF(G271="","",I271*(G271/100)),""))</f>
        <v/>
      </c>
      <c r="M271" s="8">
        <f>IF(H271&lt;&gt;"Ready","",IFERROR(IF(I271=0,"No",IF(B271=0,"Yes",IF(OR(K271&lt;=$B$2,K271-$B$2&lt;=MIN(8.881784197001252E-16*MAX(ABS(K271),ABS($B$2)),1E-9)),"No","Yes"))),""))</f>
        <v/>
      </c>
      <c r="N271" s="8">
        <f>IF(H271&lt;&gt;"Ready","",IFERROR(IF(I271=0,"No inventory",IF(B271=0,"No COGS",IF(M271="Yes","Slow mover","Within threshold"))),""))</f>
        <v/>
      </c>
      <c r="O271" s="8">
        <f>IF(H271&lt;&gt;"Ready","",IFERROR(IF(I271=0,"Turnover and DIO undefined: average inventory is zero. Check snapshot coverage and valuation.",IF(B271=0,"Turnover is zero; DIO has no finite value because COGS is zero. Stock with no COGS is flagged for review.","")),""))</f>
        <v/>
      </c>
    </row>
    <row r="272">
      <c r="A272" s="6" t="n"/>
      <c r="B272" s="7" t="n"/>
      <c r="C272" s="7" t="n"/>
      <c r="D272" s="7" t="n"/>
      <c r="E272" s="7" t="n"/>
      <c r="F272" s="7" t="n"/>
      <c r="G272" s="7" t="n"/>
      <c r="H272" s="8">
        <f>IF(COUNTA(A272:G272)=0,"",IF(TRIM(A272&amp;"")="","Item required",IFERROR(IF(OR(COUNT($B$2)&lt;&gt;1,$B$2&lt;0),"Enter nonnegative DIO threshold in B2",IF(NOT(AND(COUNT(B272,F272)=2,B272&gt;=0,F272&gt;0,COUNT(G272)=COUNTA(G272),N(G272)&gt;=0)),"Enter nonnegative values and positive period days",IF(NOT(OR(AND(COUNT(E272)=1,E272&gt;=0,COUNTA(C272:D272)=0),AND(E272="",COUNT(C272:D272)=2,MIN(C272:D272)&gt;=0))),"Enter average OR both opening and closing",IF(IF(IF(COUNT(E272)=1,E272,IF(C272/2+D272/2=0,(C272+D272)/2,C272/2+D272/2))=0,N(C272)+N(D272)+N(E272)=0,IF(B272=0,TRUE,B272/(IF(COUNT(E272)=1,E272,IF(C272/2+D272/2=0,(C272+D272)/2,C272/2+D272/2)))&gt;0)),"Ready","Calculated value below numeric range; rescale")))),"Check inputs / numeric range")))</f>
        <v/>
      </c>
      <c r="I272" s="8">
        <f>IF(H272&lt;&gt;"Ready","",IFERROR(IF(COUNT(E272)=1,E272,IF(C272/2+D272/2=0,(C272+D272)/2,C272/2+D272/2)),""))</f>
        <v/>
      </c>
      <c r="J272" s="8">
        <f>IF(H272&lt;&gt;"Ready","",IFERROR(IF(I272=0,"",B272/I272),""))</f>
        <v/>
      </c>
      <c r="K272" s="8">
        <f>IF(H272&lt;&gt;"Ready","",IFERROR(IF(OR(I272=0,B272=0),"",F272/J272),""))</f>
        <v/>
      </c>
      <c r="L272" s="8">
        <f>IF(H272&lt;&gt;"Ready","",IFERROR(IF(G272="","",I272*(G272/100)),""))</f>
        <v/>
      </c>
      <c r="M272" s="8">
        <f>IF(H272&lt;&gt;"Ready","",IFERROR(IF(I272=0,"No",IF(B272=0,"Yes",IF(OR(K272&lt;=$B$2,K272-$B$2&lt;=MIN(8.881784197001252E-16*MAX(ABS(K272),ABS($B$2)),1E-9)),"No","Yes"))),""))</f>
        <v/>
      </c>
      <c r="N272" s="8">
        <f>IF(H272&lt;&gt;"Ready","",IFERROR(IF(I272=0,"No inventory",IF(B272=0,"No COGS",IF(M272="Yes","Slow mover","Within threshold"))),""))</f>
        <v/>
      </c>
      <c r="O272" s="8">
        <f>IF(H272&lt;&gt;"Ready","",IFERROR(IF(I272=0,"Turnover and DIO undefined: average inventory is zero. Check snapshot coverage and valuation.",IF(B272=0,"Turnover is zero; DIO has no finite value because COGS is zero. Stock with no COGS is flagged for review.","")),""))</f>
        <v/>
      </c>
    </row>
    <row r="273">
      <c r="A273" s="6" t="n"/>
      <c r="B273" s="7" t="n"/>
      <c r="C273" s="7" t="n"/>
      <c r="D273" s="7" t="n"/>
      <c r="E273" s="7" t="n"/>
      <c r="F273" s="7" t="n"/>
      <c r="G273" s="7" t="n"/>
      <c r="H273" s="8">
        <f>IF(COUNTA(A273:G273)=0,"",IF(TRIM(A273&amp;"")="","Item required",IFERROR(IF(OR(COUNT($B$2)&lt;&gt;1,$B$2&lt;0),"Enter nonnegative DIO threshold in B2",IF(NOT(AND(COUNT(B273,F273)=2,B273&gt;=0,F273&gt;0,COUNT(G273)=COUNTA(G273),N(G273)&gt;=0)),"Enter nonnegative values and positive period days",IF(NOT(OR(AND(COUNT(E273)=1,E273&gt;=0,COUNTA(C273:D273)=0),AND(E273="",COUNT(C273:D273)=2,MIN(C273:D273)&gt;=0))),"Enter average OR both opening and closing",IF(IF(IF(COUNT(E273)=1,E273,IF(C273/2+D273/2=0,(C273+D273)/2,C273/2+D273/2))=0,N(C273)+N(D273)+N(E273)=0,IF(B273=0,TRUE,B273/(IF(COUNT(E273)=1,E273,IF(C273/2+D273/2=0,(C273+D273)/2,C273/2+D273/2)))&gt;0)),"Ready","Calculated value below numeric range; rescale")))),"Check inputs / numeric range")))</f>
        <v/>
      </c>
      <c r="I273" s="8">
        <f>IF(H273&lt;&gt;"Ready","",IFERROR(IF(COUNT(E273)=1,E273,IF(C273/2+D273/2=0,(C273+D273)/2,C273/2+D273/2)),""))</f>
        <v/>
      </c>
      <c r="J273" s="8">
        <f>IF(H273&lt;&gt;"Ready","",IFERROR(IF(I273=0,"",B273/I273),""))</f>
        <v/>
      </c>
      <c r="K273" s="8">
        <f>IF(H273&lt;&gt;"Ready","",IFERROR(IF(OR(I273=0,B273=0),"",F273/J273),""))</f>
        <v/>
      </c>
      <c r="L273" s="8">
        <f>IF(H273&lt;&gt;"Ready","",IFERROR(IF(G273="","",I273*(G273/100)),""))</f>
        <v/>
      </c>
      <c r="M273" s="8">
        <f>IF(H273&lt;&gt;"Ready","",IFERROR(IF(I273=0,"No",IF(B273=0,"Yes",IF(OR(K273&lt;=$B$2,K273-$B$2&lt;=MIN(8.881784197001252E-16*MAX(ABS(K273),ABS($B$2)),1E-9)),"No","Yes"))),""))</f>
        <v/>
      </c>
      <c r="N273" s="8">
        <f>IF(H273&lt;&gt;"Ready","",IFERROR(IF(I273=0,"No inventory",IF(B273=0,"No COGS",IF(M273="Yes","Slow mover","Within threshold"))),""))</f>
        <v/>
      </c>
      <c r="O273" s="8">
        <f>IF(H273&lt;&gt;"Ready","",IFERROR(IF(I273=0,"Turnover and DIO undefined: average inventory is zero. Check snapshot coverage and valuation.",IF(B273=0,"Turnover is zero; DIO has no finite value because COGS is zero. Stock with no COGS is flagged for review.","")),""))</f>
        <v/>
      </c>
    </row>
    <row r="274">
      <c r="A274" s="6" t="n"/>
      <c r="B274" s="7" t="n"/>
      <c r="C274" s="7" t="n"/>
      <c r="D274" s="7" t="n"/>
      <c r="E274" s="7" t="n"/>
      <c r="F274" s="7" t="n"/>
      <c r="G274" s="7" t="n"/>
      <c r="H274" s="8">
        <f>IF(COUNTA(A274:G274)=0,"",IF(TRIM(A274&amp;"")="","Item required",IFERROR(IF(OR(COUNT($B$2)&lt;&gt;1,$B$2&lt;0),"Enter nonnegative DIO threshold in B2",IF(NOT(AND(COUNT(B274,F274)=2,B274&gt;=0,F274&gt;0,COUNT(G274)=COUNTA(G274),N(G274)&gt;=0)),"Enter nonnegative values and positive period days",IF(NOT(OR(AND(COUNT(E274)=1,E274&gt;=0,COUNTA(C274:D274)=0),AND(E274="",COUNT(C274:D274)=2,MIN(C274:D274)&gt;=0))),"Enter average OR both opening and closing",IF(IF(IF(COUNT(E274)=1,E274,IF(C274/2+D274/2=0,(C274+D274)/2,C274/2+D274/2))=0,N(C274)+N(D274)+N(E274)=0,IF(B274=0,TRUE,B274/(IF(COUNT(E274)=1,E274,IF(C274/2+D274/2=0,(C274+D274)/2,C274/2+D274/2)))&gt;0)),"Ready","Calculated value below numeric range; rescale")))),"Check inputs / numeric range")))</f>
        <v/>
      </c>
      <c r="I274" s="8">
        <f>IF(H274&lt;&gt;"Ready","",IFERROR(IF(COUNT(E274)=1,E274,IF(C274/2+D274/2=0,(C274+D274)/2,C274/2+D274/2)),""))</f>
        <v/>
      </c>
      <c r="J274" s="8">
        <f>IF(H274&lt;&gt;"Ready","",IFERROR(IF(I274=0,"",B274/I274),""))</f>
        <v/>
      </c>
      <c r="K274" s="8">
        <f>IF(H274&lt;&gt;"Ready","",IFERROR(IF(OR(I274=0,B274=0),"",F274/J274),""))</f>
        <v/>
      </c>
      <c r="L274" s="8">
        <f>IF(H274&lt;&gt;"Ready","",IFERROR(IF(G274="","",I274*(G274/100)),""))</f>
        <v/>
      </c>
      <c r="M274" s="8">
        <f>IF(H274&lt;&gt;"Ready","",IFERROR(IF(I274=0,"No",IF(B274=0,"Yes",IF(OR(K274&lt;=$B$2,K274-$B$2&lt;=MIN(8.881784197001252E-16*MAX(ABS(K274),ABS($B$2)),1E-9)),"No","Yes"))),""))</f>
        <v/>
      </c>
      <c r="N274" s="8">
        <f>IF(H274&lt;&gt;"Ready","",IFERROR(IF(I274=0,"No inventory",IF(B274=0,"No COGS",IF(M274="Yes","Slow mover","Within threshold"))),""))</f>
        <v/>
      </c>
      <c r="O274" s="8">
        <f>IF(H274&lt;&gt;"Ready","",IFERROR(IF(I274=0,"Turnover and DIO undefined: average inventory is zero. Check snapshot coverage and valuation.",IF(B274=0,"Turnover is zero; DIO has no finite value because COGS is zero. Stock with no COGS is flagged for review.","")),""))</f>
        <v/>
      </c>
    </row>
    <row r="275">
      <c r="A275" s="6" t="n"/>
      <c r="B275" s="7" t="n"/>
      <c r="C275" s="7" t="n"/>
      <c r="D275" s="7" t="n"/>
      <c r="E275" s="7" t="n"/>
      <c r="F275" s="7" t="n"/>
      <c r="G275" s="7" t="n"/>
      <c r="H275" s="8">
        <f>IF(COUNTA(A275:G275)=0,"",IF(TRIM(A275&amp;"")="","Item required",IFERROR(IF(OR(COUNT($B$2)&lt;&gt;1,$B$2&lt;0),"Enter nonnegative DIO threshold in B2",IF(NOT(AND(COUNT(B275,F275)=2,B275&gt;=0,F275&gt;0,COUNT(G275)=COUNTA(G275),N(G275)&gt;=0)),"Enter nonnegative values and positive period days",IF(NOT(OR(AND(COUNT(E275)=1,E275&gt;=0,COUNTA(C275:D275)=0),AND(E275="",COUNT(C275:D275)=2,MIN(C275:D275)&gt;=0))),"Enter average OR both opening and closing",IF(IF(IF(COUNT(E275)=1,E275,IF(C275/2+D275/2=0,(C275+D275)/2,C275/2+D275/2))=0,N(C275)+N(D275)+N(E275)=0,IF(B275=0,TRUE,B275/(IF(COUNT(E275)=1,E275,IF(C275/2+D275/2=0,(C275+D275)/2,C275/2+D275/2)))&gt;0)),"Ready","Calculated value below numeric range; rescale")))),"Check inputs / numeric range")))</f>
        <v/>
      </c>
      <c r="I275" s="8">
        <f>IF(H275&lt;&gt;"Ready","",IFERROR(IF(COUNT(E275)=1,E275,IF(C275/2+D275/2=0,(C275+D275)/2,C275/2+D275/2)),""))</f>
        <v/>
      </c>
      <c r="J275" s="8">
        <f>IF(H275&lt;&gt;"Ready","",IFERROR(IF(I275=0,"",B275/I275),""))</f>
        <v/>
      </c>
      <c r="K275" s="8">
        <f>IF(H275&lt;&gt;"Ready","",IFERROR(IF(OR(I275=0,B275=0),"",F275/J275),""))</f>
        <v/>
      </c>
      <c r="L275" s="8">
        <f>IF(H275&lt;&gt;"Ready","",IFERROR(IF(G275="","",I275*(G275/100)),""))</f>
        <v/>
      </c>
      <c r="M275" s="8">
        <f>IF(H275&lt;&gt;"Ready","",IFERROR(IF(I275=0,"No",IF(B275=0,"Yes",IF(OR(K275&lt;=$B$2,K275-$B$2&lt;=MIN(8.881784197001252E-16*MAX(ABS(K275),ABS($B$2)),1E-9)),"No","Yes"))),""))</f>
        <v/>
      </c>
      <c r="N275" s="8">
        <f>IF(H275&lt;&gt;"Ready","",IFERROR(IF(I275=0,"No inventory",IF(B275=0,"No COGS",IF(M275="Yes","Slow mover","Within threshold"))),""))</f>
        <v/>
      </c>
      <c r="O275" s="8">
        <f>IF(H275&lt;&gt;"Ready","",IFERROR(IF(I275=0,"Turnover and DIO undefined: average inventory is zero. Check snapshot coverage and valuation.",IF(B275=0,"Turnover is zero; DIO has no finite value because COGS is zero. Stock with no COGS is flagged for review.","")),""))</f>
        <v/>
      </c>
    </row>
    <row r="276">
      <c r="A276" s="6" t="n"/>
      <c r="B276" s="7" t="n"/>
      <c r="C276" s="7" t="n"/>
      <c r="D276" s="7" t="n"/>
      <c r="E276" s="7" t="n"/>
      <c r="F276" s="7" t="n"/>
      <c r="G276" s="7" t="n"/>
      <c r="H276" s="8">
        <f>IF(COUNTA(A276:G276)=0,"",IF(TRIM(A276&amp;"")="","Item required",IFERROR(IF(OR(COUNT($B$2)&lt;&gt;1,$B$2&lt;0),"Enter nonnegative DIO threshold in B2",IF(NOT(AND(COUNT(B276,F276)=2,B276&gt;=0,F276&gt;0,COUNT(G276)=COUNTA(G276),N(G276)&gt;=0)),"Enter nonnegative values and positive period days",IF(NOT(OR(AND(COUNT(E276)=1,E276&gt;=0,COUNTA(C276:D276)=0),AND(E276="",COUNT(C276:D276)=2,MIN(C276:D276)&gt;=0))),"Enter average OR both opening and closing",IF(IF(IF(COUNT(E276)=1,E276,IF(C276/2+D276/2=0,(C276+D276)/2,C276/2+D276/2))=0,N(C276)+N(D276)+N(E276)=0,IF(B276=0,TRUE,B276/(IF(COUNT(E276)=1,E276,IF(C276/2+D276/2=0,(C276+D276)/2,C276/2+D276/2)))&gt;0)),"Ready","Calculated value below numeric range; rescale")))),"Check inputs / numeric range")))</f>
        <v/>
      </c>
      <c r="I276" s="8">
        <f>IF(H276&lt;&gt;"Ready","",IFERROR(IF(COUNT(E276)=1,E276,IF(C276/2+D276/2=0,(C276+D276)/2,C276/2+D276/2)),""))</f>
        <v/>
      </c>
      <c r="J276" s="8">
        <f>IF(H276&lt;&gt;"Ready","",IFERROR(IF(I276=0,"",B276/I276),""))</f>
        <v/>
      </c>
      <c r="K276" s="8">
        <f>IF(H276&lt;&gt;"Ready","",IFERROR(IF(OR(I276=0,B276=0),"",F276/J276),""))</f>
        <v/>
      </c>
      <c r="L276" s="8">
        <f>IF(H276&lt;&gt;"Ready","",IFERROR(IF(G276="","",I276*(G276/100)),""))</f>
        <v/>
      </c>
      <c r="M276" s="8">
        <f>IF(H276&lt;&gt;"Ready","",IFERROR(IF(I276=0,"No",IF(B276=0,"Yes",IF(OR(K276&lt;=$B$2,K276-$B$2&lt;=MIN(8.881784197001252E-16*MAX(ABS(K276),ABS($B$2)),1E-9)),"No","Yes"))),""))</f>
        <v/>
      </c>
      <c r="N276" s="8">
        <f>IF(H276&lt;&gt;"Ready","",IFERROR(IF(I276=0,"No inventory",IF(B276=0,"No COGS",IF(M276="Yes","Slow mover","Within threshold"))),""))</f>
        <v/>
      </c>
      <c r="O276" s="8">
        <f>IF(H276&lt;&gt;"Ready","",IFERROR(IF(I276=0,"Turnover and DIO undefined: average inventory is zero. Check snapshot coverage and valuation.",IF(B276=0,"Turnover is zero; DIO has no finite value because COGS is zero. Stock with no COGS is flagged for review.","")),""))</f>
        <v/>
      </c>
    </row>
    <row r="277">
      <c r="A277" s="6" t="n"/>
      <c r="B277" s="7" t="n"/>
      <c r="C277" s="7" t="n"/>
      <c r="D277" s="7" t="n"/>
      <c r="E277" s="7" t="n"/>
      <c r="F277" s="7" t="n"/>
      <c r="G277" s="7" t="n"/>
      <c r="H277" s="8">
        <f>IF(COUNTA(A277:G277)=0,"",IF(TRIM(A277&amp;"")="","Item required",IFERROR(IF(OR(COUNT($B$2)&lt;&gt;1,$B$2&lt;0),"Enter nonnegative DIO threshold in B2",IF(NOT(AND(COUNT(B277,F277)=2,B277&gt;=0,F277&gt;0,COUNT(G277)=COUNTA(G277),N(G277)&gt;=0)),"Enter nonnegative values and positive period days",IF(NOT(OR(AND(COUNT(E277)=1,E277&gt;=0,COUNTA(C277:D277)=0),AND(E277="",COUNT(C277:D277)=2,MIN(C277:D277)&gt;=0))),"Enter average OR both opening and closing",IF(IF(IF(COUNT(E277)=1,E277,IF(C277/2+D277/2=0,(C277+D277)/2,C277/2+D277/2))=0,N(C277)+N(D277)+N(E277)=0,IF(B277=0,TRUE,B277/(IF(COUNT(E277)=1,E277,IF(C277/2+D277/2=0,(C277+D277)/2,C277/2+D277/2)))&gt;0)),"Ready","Calculated value below numeric range; rescale")))),"Check inputs / numeric range")))</f>
        <v/>
      </c>
      <c r="I277" s="8">
        <f>IF(H277&lt;&gt;"Ready","",IFERROR(IF(COUNT(E277)=1,E277,IF(C277/2+D277/2=0,(C277+D277)/2,C277/2+D277/2)),""))</f>
        <v/>
      </c>
      <c r="J277" s="8">
        <f>IF(H277&lt;&gt;"Ready","",IFERROR(IF(I277=0,"",B277/I277),""))</f>
        <v/>
      </c>
      <c r="K277" s="8">
        <f>IF(H277&lt;&gt;"Ready","",IFERROR(IF(OR(I277=0,B277=0),"",F277/J277),""))</f>
        <v/>
      </c>
      <c r="L277" s="8">
        <f>IF(H277&lt;&gt;"Ready","",IFERROR(IF(G277="","",I277*(G277/100)),""))</f>
        <v/>
      </c>
      <c r="M277" s="8">
        <f>IF(H277&lt;&gt;"Ready","",IFERROR(IF(I277=0,"No",IF(B277=0,"Yes",IF(OR(K277&lt;=$B$2,K277-$B$2&lt;=MIN(8.881784197001252E-16*MAX(ABS(K277),ABS($B$2)),1E-9)),"No","Yes"))),""))</f>
        <v/>
      </c>
      <c r="N277" s="8">
        <f>IF(H277&lt;&gt;"Ready","",IFERROR(IF(I277=0,"No inventory",IF(B277=0,"No COGS",IF(M277="Yes","Slow mover","Within threshold"))),""))</f>
        <v/>
      </c>
      <c r="O277" s="8">
        <f>IF(H277&lt;&gt;"Ready","",IFERROR(IF(I277=0,"Turnover and DIO undefined: average inventory is zero. Check snapshot coverage and valuation.",IF(B277=0,"Turnover is zero; DIO has no finite value because COGS is zero. Stock with no COGS is flagged for review.","")),""))</f>
        <v/>
      </c>
    </row>
    <row r="278">
      <c r="A278" s="6" t="n"/>
      <c r="B278" s="7" t="n"/>
      <c r="C278" s="7" t="n"/>
      <c r="D278" s="7" t="n"/>
      <c r="E278" s="7" t="n"/>
      <c r="F278" s="7" t="n"/>
      <c r="G278" s="7" t="n"/>
      <c r="H278" s="8">
        <f>IF(COUNTA(A278:G278)=0,"",IF(TRIM(A278&amp;"")="","Item required",IFERROR(IF(OR(COUNT($B$2)&lt;&gt;1,$B$2&lt;0),"Enter nonnegative DIO threshold in B2",IF(NOT(AND(COUNT(B278,F278)=2,B278&gt;=0,F278&gt;0,COUNT(G278)=COUNTA(G278),N(G278)&gt;=0)),"Enter nonnegative values and positive period days",IF(NOT(OR(AND(COUNT(E278)=1,E278&gt;=0,COUNTA(C278:D278)=0),AND(E278="",COUNT(C278:D278)=2,MIN(C278:D278)&gt;=0))),"Enter average OR both opening and closing",IF(IF(IF(COUNT(E278)=1,E278,IF(C278/2+D278/2=0,(C278+D278)/2,C278/2+D278/2))=0,N(C278)+N(D278)+N(E278)=0,IF(B278=0,TRUE,B278/(IF(COUNT(E278)=1,E278,IF(C278/2+D278/2=0,(C278+D278)/2,C278/2+D278/2)))&gt;0)),"Ready","Calculated value below numeric range; rescale")))),"Check inputs / numeric range")))</f>
        <v/>
      </c>
      <c r="I278" s="8">
        <f>IF(H278&lt;&gt;"Ready","",IFERROR(IF(COUNT(E278)=1,E278,IF(C278/2+D278/2=0,(C278+D278)/2,C278/2+D278/2)),""))</f>
        <v/>
      </c>
      <c r="J278" s="8">
        <f>IF(H278&lt;&gt;"Ready","",IFERROR(IF(I278=0,"",B278/I278),""))</f>
        <v/>
      </c>
      <c r="K278" s="8">
        <f>IF(H278&lt;&gt;"Ready","",IFERROR(IF(OR(I278=0,B278=0),"",F278/J278),""))</f>
        <v/>
      </c>
      <c r="L278" s="8">
        <f>IF(H278&lt;&gt;"Ready","",IFERROR(IF(G278="","",I278*(G278/100)),""))</f>
        <v/>
      </c>
      <c r="M278" s="8">
        <f>IF(H278&lt;&gt;"Ready","",IFERROR(IF(I278=0,"No",IF(B278=0,"Yes",IF(OR(K278&lt;=$B$2,K278-$B$2&lt;=MIN(8.881784197001252E-16*MAX(ABS(K278),ABS($B$2)),1E-9)),"No","Yes"))),""))</f>
        <v/>
      </c>
      <c r="N278" s="8">
        <f>IF(H278&lt;&gt;"Ready","",IFERROR(IF(I278=0,"No inventory",IF(B278=0,"No COGS",IF(M278="Yes","Slow mover","Within threshold"))),""))</f>
        <v/>
      </c>
      <c r="O278" s="8">
        <f>IF(H278&lt;&gt;"Ready","",IFERROR(IF(I278=0,"Turnover and DIO undefined: average inventory is zero. Check snapshot coverage and valuation.",IF(B278=0,"Turnover is zero; DIO has no finite value because COGS is zero. Stock with no COGS is flagged for review.","")),""))</f>
        <v/>
      </c>
    </row>
    <row r="279">
      <c r="A279" s="6" t="n"/>
      <c r="B279" s="7" t="n"/>
      <c r="C279" s="7" t="n"/>
      <c r="D279" s="7" t="n"/>
      <c r="E279" s="7" t="n"/>
      <c r="F279" s="7" t="n"/>
      <c r="G279" s="7" t="n"/>
      <c r="H279" s="8">
        <f>IF(COUNTA(A279:G279)=0,"",IF(TRIM(A279&amp;"")="","Item required",IFERROR(IF(OR(COUNT($B$2)&lt;&gt;1,$B$2&lt;0),"Enter nonnegative DIO threshold in B2",IF(NOT(AND(COUNT(B279,F279)=2,B279&gt;=0,F279&gt;0,COUNT(G279)=COUNTA(G279),N(G279)&gt;=0)),"Enter nonnegative values and positive period days",IF(NOT(OR(AND(COUNT(E279)=1,E279&gt;=0,COUNTA(C279:D279)=0),AND(E279="",COUNT(C279:D279)=2,MIN(C279:D279)&gt;=0))),"Enter average OR both opening and closing",IF(IF(IF(COUNT(E279)=1,E279,IF(C279/2+D279/2=0,(C279+D279)/2,C279/2+D279/2))=0,N(C279)+N(D279)+N(E279)=0,IF(B279=0,TRUE,B279/(IF(COUNT(E279)=1,E279,IF(C279/2+D279/2=0,(C279+D279)/2,C279/2+D279/2)))&gt;0)),"Ready","Calculated value below numeric range; rescale")))),"Check inputs / numeric range")))</f>
        <v/>
      </c>
      <c r="I279" s="8">
        <f>IF(H279&lt;&gt;"Ready","",IFERROR(IF(COUNT(E279)=1,E279,IF(C279/2+D279/2=0,(C279+D279)/2,C279/2+D279/2)),""))</f>
        <v/>
      </c>
      <c r="J279" s="8">
        <f>IF(H279&lt;&gt;"Ready","",IFERROR(IF(I279=0,"",B279/I279),""))</f>
        <v/>
      </c>
      <c r="K279" s="8">
        <f>IF(H279&lt;&gt;"Ready","",IFERROR(IF(OR(I279=0,B279=0),"",F279/J279),""))</f>
        <v/>
      </c>
      <c r="L279" s="8">
        <f>IF(H279&lt;&gt;"Ready","",IFERROR(IF(G279="","",I279*(G279/100)),""))</f>
        <v/>
      </c>
      <c r="M279" s="8">
        <f>IF(H279&lt;&gt;"Ready","",IFERROR(IF(I279=0,"No",IF(B279=0,"Yes",IF(OR(K279&lt;=$B$2,K279-$B$2&lt;=MIN(8.881784197001252E-16*MAX(ABS(K279),ABS($B$2)),1E-9)),"No","Yes"))),""))</f>
        <v/>
      </c>
      <c r="N279" s="8">
        <f>IF(H279&lt;&gt;"Ready","",IFERROR(IF(I279=0,"No inventory",IF(B279=0,"No COGS",IF(M279="Yes","Slow mover","Within threshold"))),""))</f>
        <v/>
      </c>
      <c r="O279" s="8">
        <f>IF(H279&lt;&gt;"Ready","",IFERROR(IF(I279=0,"Turnover and DIO undefined: average inventory is zero. Check snapshot coverage and valuation.",IF(B279=0,"Turnover is zero; DIO has no finite value because COGS is zero. Stock with no COGS is flagged for review.","")),""))</f>
        <v/>
      </c>
    </row>
    <row r="280">
      <c r="A280" s="6" t="n"/>
      <c r="B280" s="7" t="n"/>
      <c r="C280" s="7" t="n"/>
      <c r="D280" s="7" t="n"/>
      <c r="E280" s="7" t="n"/>
      <c r="F280" s="7" t="n"/>
      <c r="G280" s="7" t="n"/>
      <c r="H280" s="8">
        <f>IF(COUNTA(A280:G280)=0,"",IF(TRIM(A280&amp;"")="","Item required",IFERROR(IF(OR(COUNT($B$2)&lt;&gt;1,$B$2&lt;0),"Enter nonnegative DIO threshold in B2",IF(NOT(AND(COUNT(B280,F280)=2,B280&gt;=0,F280&gt;0,COUNT(G280)=COUNTA(G280),N(G280)&gt;=0)),"Enter nonnegative values and positive period days",IF(NOT(OR(AND(COUNT(E280)=1,E280&gt;=0,COUNTA(C280:D280)=0),AND(E280="",COUNT(C280:D280)=2,MIN(C280:D280)&gt;=0))),"Enter average OR both opening and closing",IF(IF(IF(COUNT(E280)=1,E280,IF(C280/2+D280/2=0,(C280+D280)/2,C280/2+D280/2))=0,N(C280)+N(D280)+N(E280)=0,IF(B280=0,TRUE,B280/(IF(COUNT(E280)=1,E280,IF(C280/2+D280/2=0,(C280+D280)/2,C280/2+D280/2)))&gt;0)),"Ready","Calculated value below numeric range; rescale")))),"Check inputs / numeric range")))</f>
        <v/>
      </c>
      <c r="I280" s="8">
        <f>IF(H280&lt;&gt;"Ready","",IFERROR(IF(COUNT(E280)=1,E280,IF(C280/2+D280/2=0,(C280+D280)/2,C280/2+D280/2)),""))</f>
        <v/>
      </c>
      <c r="J280" s="8">
        <f>IF(H280&lt;&gt;"Ready","",IFERROR(IF(I280=0,"",B280/I280),""))</f>
        <v/>
      </c>
      <c r="K280" s="8">
        <f>IF(H280&lt;&gt;"Ready","",IFERROR(IF(OR(I280=0,B280=0),"",F280/J280),""))</f>
        <v/>
      </c>
      <c r="L280" s="8">
        <f>IF(H280&lt;&gt;"Ready","",IFERROR(IF(G280="","",I280*(G280/100)),""))</f>
        <v/>
      </c>
      <c r="M280" s="8">
        <f>IF(H280&lt;&gt;"Ready","",IFERROR(IF(I280=0,"No",IF(B280=0,"Yes",IF(OR(K280&lt;=$B$2,K280-$B$2&lt;=MIN(8.881784197001252E-16*MAX(ABS(K280),ABS($B$2)),1E-9)),"No","Yes"))),""))</f>
        <v/>
      </c>
      <c r="N280" s="8">
        <f>IF(H280&lt;&gt;"Ready","",IFERROR(IF(I280=0,"No inventory",IF(B280=0,"No COGS",IF(M280="Yes","Slow mover","Within threshold"))),""))</f>
        <v/>
      </c>
      <c r="O280" s="8">
        <f>IF(H280&lt;&gt;"Ready","",IFERROR(IF(I280=0,"Turnover and DIO undefined: average inventory is zero. Check snapshot coverage and valuation.",IF(B280=0,"Turnover is zero; DIO has no finite value because COGS is zero. Stock with no COGS is flagged for review.","")),""))</f>
        <v/>
      </c>
    </row>
    <row r="281">
      <c r="A281" s="6" t="n"/>
      <c r="B281" s="7" t="n"/>
      <c r="C281" s="7" t="n"/>
      <c r="D281" s="7" t="n"/>
      <c r="E281" s="7" t="n"/>
      <c r="F281" s="7" t="n"/>
      <c r="G281" s="7" t="n"/>
      <c r="H281" s="8">
        <f>IF(COUNTA(A281:G281)=0,"",IF(TRIM(A281&amp;"")="","Item required",IFERROR(IF(OR(COUNT($B$2)&lt;&gt;1,$B$2&lt;0),"Enter nonnegative DIO threshold in B2",IF(NOT(AND(COUNT(B281,F281)=2,B281&gt;=0,F281&gt;0,COUNT(G281)=COUNTA(G281),N(G281)&gt;=0)),"Enter nonnegative values and positive period days",IF(NOT(OR(AND(COUNT(E281)=1,E281&gt;=0,COUNTA(C281:D281)=0),AND(E281="",COUNT(C281:D281)=2,MIN(C281:D281)&gt;=0))),"Enter average OR both opening and closing",IF(IF(IF(COUNT(E281)=1,E281,IF(C281/2+D281/2=0,(C281+D281)/2,C281/2+D281/2))=0,N(C281)+N(D281)+N(E281)=0,IF(B281=0,TRUE,B281/(IF(COUNT(E281)=1,E281,IF(C281/2+D281/2=0,(C281+D281)/2,C281/2+D281/2)))&gt;0)),"Ready","Calculated value below numeric range; rescale")))),"Check inputs / numeric range")))</f>
        <v/>
      </c>
      <c r="I281" s="8">
        <f>IF(H281&lt;&gt;"Ready","",IFERROR(IF(COUNT(E281)=1,E281,IF(C281/2+D281/2=0,(C281+D281)/2,C281/2+D281/2)),""))</f>
        <v/>
      </c>
      <c r="J281" s="8">
        <f>IF(H281&lt;&gt;"Ready","",IFERROR(IF(I281=0,"",B281/I281),""))</f>
        <v/>
      </c>
      <c r="K281" s="8">
        <f>IF(H281&lt;&gt;"Ready","",IFERROR(IF(OR(I281=0,B281=0),"",F281/J281),""))</f>
        <v/>
      </c>
      <c r="L281" s="8">
        <f>IF(H281&lt;&gt;"Ready","",IFERROR(IF(G281="","",I281*(G281/100)),""))</f>
        <v/>
      </c>
      <c r="M281" s="8">
        <f>IF(H281&lt;&gt;"Ready","",IFERROR(IF(I281=0,"No",IF(B281=0,"Yes",IF(OR(K281&lt;=$B$2,K281-$B$2&lt;=MIN(8.881784197001252E-16*MAX(ABS(K281),ABS($B$2)),1E-9)),"No","Yes"))),""))</f>
        <v/>
      </c>
      <c r="N281" s="8">
        <f>IF(H281&lt;&gt;"Ready","",IFERROR(IF(I281=0,"No inventory",IF(B281=0,"No COGS",IF(M281="Yes","Slow mover","Within threshold"))),""))</f>
        <v/>
      </c>
      <c r="O281" s="8">
        <f>IF(H281&lt;&gt;"Ready","",IFERROR(IF(I281=0,"Turnover and DIO undefined: average inventory is zero. Check snapshot coverage and valuation.",IF(B281=0,"Turnover is zero; DIO has no finite value because COGS is zero. Stock with no COGS is flagged for review.","")),""))</f>
        <v/>
      </c>
    </row>
    <row r="282">
      <c r="A282" s="6" t="n"/>
      <c r="B282" s="7" t="n"/>
      <c r="C282" s="7" t="n"/>
      <c r="D282" s="7" t="n"/>
      <c r="E282" s="7" t="n"/>
      <c r="F282" s="7" t="n"/>
      <c r="G282" s="7" t="n"/>
      <c r="H282" s="8">
        <f>IF(COUNTA(A282:G282)=0,"",IF(TRIM(A282&amp;"")="","Item required",IFERROR(IF(OR(COUNT($B$2)&lt;&gt;1,$B$2&lt;0),"Enter nonnegative DIO threshold in B2",IF(NOT(AND(COUNT(B282,F282)=2,B282&gt;=0,F282&gt;0,COUNT(G282)=COUNTA(G282),N(G282)&gt;=0)),"Enter nonnegative values and positive period days",IF(NOT(OR(AND(COUNT(E282)=1,E282&gt;=0,COUNTA(C282:D282)=0),AND(E282="",COUNT(C282:D282)=2,MIN(C282:D282)&gt;=0))),"Enter average OR both opening and closing",IF(IF(IF(COUNT(E282)=1,E282,IF(C282/2+D282/2=0,(C282+D282)/2,C282/2+D282/2))=0,N(C282)+N(D282)+N(E282)=0,IF(B282=0,TRUE,B282/(IF(COUNT(E282)=1,E282,IF(C282/2+D282/2=0,(C282+D282)/2,C282/2+D282/2)))&gt;0)),"Ready","Calculated value below numeric range; rescale")))),"Check inputs / numeric range")))</f>
        <v/>
      </c>
      <c r="I282" s="8">
        <f>IF(H282&lt;&gt;"Ready","",IFERROR(IF(COUNT(E282)=1,E282,IF(C282/2+D282/2=0,(C282+D282)/2,C282/2+D282/2)),""))</f>
        <v/>
      </c>
      <c r="J282" s="8">
        <f>IF(H282&lt;&gt;"Ready","",IFERROR(IF(I282=0,"",B282/I282),""))</f>
        <v/>
      </c>
      <c r="K282" s="8">
        <f>IF(H282&lt;&gt;"Ready","",IFERROR(IF(OR(I282=0,B282=0),"",F282/J282),""))</f>
        <v/>
      </c>
      <c r="L282" s="8">
        <f>IF(H282&lt;&gt;"Ready","",IFERROR(IF(G282="","",I282*(G282/100)),""))</f>
        <v/>
      </c>
      <c r="M282" s="8">
        <f>IF(H282&lt;&gt;"Ready","",IFERROR(IF(I282=0,"No",IF(B282=0,"Yes",IF(OR(K282&lt;=$B$2,K282-$B$2&lt;=MIN(8.881784197001252E-16*MAX(ABS(K282),ABS($B$2)),1E-9)),"No","Yes"))),""))</f>
        <v/>
      </c>
      <c r="N282" s="8">
        <f>IF(H282&lt;&gt;"Ready","",IFERROR(IF(I282=0,"No inventory",IF(B282=0,"No COGS",IF(M282="Yes","Slow mover","Within threshold"))),""))</f>
        <v/>
      </c>
      <c r="O282" s="8">
        <f>IF(H282&lt;&gt;"Ready","",IFERROR(IF(I282=0,"Turnover and DIO undefined: average inventory is zero. Check snapshot coverage and valuation.",IF(B282=0,"Turnover is zero; DIO has no finite value because COGS is zero. Stock with no COGS is flagged for review.","")),""))</f>
        <v/>
      </c>
    </row>
    <row r="283">
      <c r="A283" s="6" t="n"/>
      <c r="B283" s="7" t="n"/>
      <c r="C283" s="7" t="n"/>
      <c r="D283" s="7" t="n"/>
      <c r="E283" s="7" t="n"/>
      <c r="F283" s="7" t="n"/>
      <c r="G283" s="7" t="n"/>
      <c r="H283" s="8">
        <f>IF(COUNTA(A283:G283)=0,"",IF(TRIM(A283&amp;"")="","Item required",IFERROR(IF(OR(COUNT($B$2)&lt;&gt;1,$B$2&lt;0),"Enter nonnegative DIO threshold in B2",IF(NOT(AND(COUNT(B283,F283)=2,B283&gt;=0,F283&gt;0,COUNT(G283)=COUNTA(G283),N(G283)&gt;=0)),"Enter nonnegative values and positive period days",IF(NOT(OR(AND(COUNT(E283)=1,E283&gt;=0,COUNTA(C283:D283)=0),AND(E283="",COUNT(C283:D283)=2,MIN(C283:D283)&gt;=0))),"Enter average OR both opening and closing",IF(IF(IF(COUNT(E283)=1,E283,IF(C283/2+D283/2=0,(C283+D283)/2,C283/2+D283/2))=0,N(C283)+N(D283)+N(E283)=0,IF(B283=0,TRUE,B283/(IF(COUNT(E283)=1,E283,IF(C283/2+D283/2=0,(C283+D283)/2,C283/2+D283/2)))&gt;0)),"Ready","Calculated value below numeric range; rescale")))),"Check inputs / numeric range")))</f>
        <v/>
      </c>
      <c r="I283" s="8">
        <f>IF(H283&lt;&gt;"Ready","",IFERROR(IF(COUNT(E283)=1,E283,IF(C283/2+D283/2=0,(C283+D283)/2,C283/2+D283/2)),""))</f>
        <v/>
      </c>
      <c r="J283" s="8">
        <f>IF(H283&lt;&gt;"Ready","",IFERROR(IF(I283=0,"",B283/I283),""))</f>
        <v/>
      </c>
      <c r="K283" s="8">
        <f>IF(H283&lt;&gt;"Ready","",IFERROR(IF(OR(I283=0,B283=0),"",F283/J283),""))</f>
        <v/>
      </c>
      <c r="L283" s="8">
        <f>IF(H283&lt;&gt;"Ready","",IFERROR(IF(G283="","",I283*(G283/100)),""))</f>
        <v/>
      </c>
      <c r="M283" s="8">
        <f>IF(H283&lt;&gt;"Ready","",IFERROR(IF(I283=0,"No",IF(B283=0,"Yes",IF(OR(K283&lt;=$B$2,K283-$B$2&lt;=MIN(8.881784197001252E-16*MAX(ABS(K283),ABS($B$2)),1E-9)),"No","Yes"))),""))</f>
        <v/>
      </c>
      <c r="N283" s="8">
        <f>IF(H283&lt;&gt;"Ready","",IFERROR(IF(I283=0,"No inventory",IF(B283=0,"No COGS",IF(M283="Yes","Slow mover","Within threshold"))),""))</f>
        <v/>
      </c>
      <c r="O283" s="8">
        <f>IF(H283&lt;&gt;"Ready","",IFERROR(IF(I283=0,"Turnover and DIO undefined: average inventory is zero. Check snapshot coverage and valuation.",IF(B283=0,"Turnover is zero; DIO has no finite value because COGS is zero. Stock with no COGS is flagged for review.","")),""))</f>
        <v/>
      </c>
    </row>
    <row r="284">
      <c r="A284" s="6" t="n"/>
      <c r="B284" s="7" t="n"/>
      <c r="C284" s="7" t="n"/>
      <c r="D284" s="7" t="n"/>
      <c r="E284" s="7" t="n"/>
      <c r="F284" s="7" t="n"/>
      <c r="G284" s="7" t="n"/>
      <c r="H284" s="8">
        <f>IF(COUNTA(A284:G284)=0,"",IF(TRIM(A284&amp;"")="","Item required",IFERROR(IF(OR(COUNT($B$2)&lt;&gt;1,$B$2&lt;0),"Enter nonnegative DIO threshold in B2",IF(NOT(AND(COUNT(B284,F284)=2,B284&gt;=0,F284&gt;0,COUNT(G284)=COUNTA(G284),N(G284)&gt;=0)),"Enter nonnegative values and positive period days",IF(NOT(OR(AND(COUNT(E284)=1,E284&gt;=0,COUNTA(C284:D284)=0),AND(E284="",COUNT(C284:D284)=2,MIN(C284:D284)&gt;=0))),"Enter average OR both opening and closing",IF(IF(IF(COUNT(E284)=1,E284,IF(C284/2+D284/2=0,(C284+D284)/2,C284/2+D284/2))=0,N(C284)+N(D284)+N(E284)=0,IF(B284=0,TRUE,B284/(IF(COUNT(E284)=1,E284,IF(C284/2+D284/2=0,(C284+D284)/2,C284/2+D284/2)))&gt;0)),"Ready","Calculated value below numeric range; rescale")))),"Check inputs / numeric range")))</f>
        <v/>
      </c>
      <c r="I284" s="8">
        <f>IF(H284&lt;&gt;"Ready","",IFERROR(IF(COUNT(E284)=1,E284,IF(C284/2+D284/2=0,(C284+D284)/2,C284/2+D284/2)),""))</f>
        <v/>
      </c>
      <c r="J284" s="8">
        <f>IF(H284&lt;&gt;"Ready","",IFERROR(IF(I284=0,"",B284/I284),""))</f>
        <v/>
      </c>
      <c r="K284" s="8">
        <f>IF(H284&lt;&gt;"Ready","",IFERROR(IF(OR(I284=0,B284=0),"",F284/J284),""))</f>
        <v/>
      </c>
      <c r="L284" s="8">
        <f>IF(H284&lt;&gt;"Ready","",IFERROR(IF(G284="","",I284*(G284/100)),""))</f>
        <v/>
      </c>
      <c r="M284" s="8">
        <f>IF(H284&lt;&gt;"Ready","",IFERROR(IF(I284=0,"No",IF(B284=0,"Yes",IF(OR(K284&lt;=$B$2,K284-$B$2&lt;=MIN(8.881784197001252E-16*MAX(ABS(K284),ABS($B$2)),1E-9)),"No","Yes"))),""))</f>
        <v/>
      </c>
      <c r="N284" s="8">
        <f>IF(H284&lt;&gt;"Ready","",IFERROR(IF(I284=0,"No inventory",IF(B284=0,"No COGS",IF(M284="Yes","Slow mover","Within threshold"))),""))</f>
        <v/>
      </c>
      <c r="O284" s="8">
        <f>IF(H284&lt;&gt;"Ready","",IFERROR(IF(I284=0,"Turnover and DIO undefined: average inventory is zero. Check snapshot coverage and valuation.",IF(B284=0,"Turnover is zero; DIO has no finite value because COGS is zero. Stock with no COGS is flagged for review.","")),""))</f>
        <v/>
      </c>
    </row>
    <row r="285">
      <c r="A285" s="6" t="n"/>
      <c r="B285" s="7" t="n"/>
      <c r="C285" s="7" t="n"/>
      <c r="D285" s="7" t="n"/>
      <c r="E285" s="7" t="n"/>
      <c r="F285" s="7" t="n"/>
      <c r="G285" s="7" t="n"/>
      <c r="H285" s="8">
        <f>IF(COUNTA(A285:G285)=0,"",IF(TRIM(A285&amp;"")="","Item required",IFERROR(IF(OR(COUNT($B$2)&lt;&gt;1,$B$2&lt;0),"Enter nonnegative DIO threshold in B2",IF(NOT(AND(COUNT(B285,F285)=2,B285&gt;=0,F285&gt;0,COUNT(G285)=COUNTA(G285),N(G285)&gt;=0)),"Enter nonnegative values and positive period days",IF(NOT(OR(AND(COUNT(E285)=1,E285&gt;=0,COUNTA(C285:D285)=0),AND(E285="",COUNT(C285:D285)=2,MIN(C285:D285)&gt;=0))),"Enter average OR both opening and closing",IF(IF(IF(COUNT(E285)=1,E285,IF(C285/2+D285/2=0,(C285+D285)/2,C285/2+D285/2))=0,N(C285)+N(D285)+N(E285)=0,IF(B285=0,TRUE,B285/(IF(COUNT(E285)=1,E285,IF(C285/2+D285/2=0,(C285+D285)/2,C285/2+D285/2)))&gt;0)),"Ready","Calculated value below numeric range; rescale")))),"Check inputs / numeric range")))</f>
        <v/>
      </c>
      <c r="I285" s="8">
        <f>IF(H285&lt;&gt;"Ready","",IFERROR(IF(COUNT(E285)=1,E285,IF(C285/2+D285/2=0,(C285+D285)/2,C285/2+D285/2)),""))</f>
        <v/>
      </c>
      <c r="J285" s="8">
        <f>IF(H285&lt;&gt;"Ready","",IFERROR(IF(I285=0,"",B285/I285),""))</f>
        <v/>
      </c>
      <c r="K285" s="8">
        <f>IF(H285&lt;&gt;"Ready","",IFERROR(IF(OR(I285=0,B285=0),"",F285/J285),""))</f>
        <v/>
      </c>
      <c r="L285" s="8">
        <f>IF(H285&lt;&gt;"Ready","",IFERROR(IF(G285="","",I285*(G285/100)),""))</f>
        <v/>
      </c>
      <c r="M285" s="8">
        <f>IF(H285&lt;&gt;"Ready","",IFERROR(IF(I285=0,"No",IF(B285=0,"Yes",IF(OR(K285&lt;=$B$2,K285-$B$2&lt;=MIN(8.881784197001252E-16*MAX(ABS(K285),ABS($B$2)),1E-9)),"No","Yes"))),""))</f>
        <v/>
      </c>
      <c r="N285" s="8">
        <f>IF(H285&lt;&gt;"Ready","",IFERROR(IF(I285=0,"No inventory",IF(B285=0,"No COGS",IF(M285="Yes","Slow mover","Within threshold"))),""))</f>
        <v/>
      </c>
      <c r="O285" s="8">
        <f>IF(H285&lt;&gt;"Ready","",IFERROR(IF(I285=0,"Turnover and DIO undefined: average inventory is zero. Check snapshot coverage and valuation.",IF(B285=0,"Turnover is zero; DIO has no finite value because COGS is zero. Stock with no COGS is flagged for review.","")),""))</f>
        <v/>
      </c>
    </row>
    <row r="286">
      <c r="A286" s="6" t="n"/>
      <c r="B286" s="7" t="n"/>
      <c r="C286" s="7" t="n"/>
      <c r="D286" s="7" t="n"/>
      <c r="E286" s="7" t="n"/>
      <c r="F286" s="7" t="n"/>
      <c r="G286" s="7" t="n"/>
      <c r="H286" s="8">
        <f>IF(COUNTA(A286:G286)=0,"",IF(TRIM(A286&amp;"")="","Item required",IFERROR(IF(OR(COUNT($B$2)&lt;&gt;1,$B$2&lt;0),"Enter nonnegative DIO threshold in B2",IF(NOT(AND(COUNT(B286,F286)=2,B286&gt;=0,F286&gt;0,COUNT(G286)=COUNTA(G286),N(G286)&gt;=0)),"Enter nonnegative values and positive period days",IF(NOT(OR(AND(COUNT(E286)=1,E286&gt;=0,COUNTA(C286:D286)=0),AND(E286="",COUNT(C286:D286)=2,MIN(C286:D286)&gt;=0))),"Enter average OR both opening and closing",IF(IF(IF(COUNT(E286)=1,E286,IF(C286/2+D286/2=0,(C286+D286)/2,C286/2+D286/2))=0,N(C286)+N(D286)+N(E286)=0,IF(B286=0,TRUE,B286/(IF(COUNT(E286)=1,E286,IF(C286/2+D286/2=0,(C286+D286)/2,C286/2+D286/2)))&gt;0)),"Ready","Calculated value below numeric range; rescale")))),"Check inputs / numeric range")))</f>
        <v/>
      </c>
      <c r="I286" s="8">
        <f>IF(H286&lt;&gt;"Ready","",IFERROR(IF(COUNT(E286)=1,E286,IF(C286/2+D286/2=0,(C286+D286)/2,C286/2+D286/2)),""))</f>
        <v/>
      </c>
      <c r="J286" s="8">
        <f>IF(H286&lt;&gt;"Ready","",IFERROR(IF(I286=0,"",B286/I286),""))</f>
        <v/>
      </c>
      <c r="K286" s="8">
        <f>IF(H286&lt;&gt;"Ready","",IFERROR(IF(OR(I286=0,B286=0),"",F286/J286),""))</f>
        <v/>
      </c>
      <c r="L286" s="8">
        <f>IF(H286&lt;&gt;"Ready","",IFERROR(IF(G286="","",I286*(G286/100)),""))</f>
        <v/>
      </c>
      <c r="M286" s="8">
        <f>IF(H286&lt;&gt;"Ready","",IFERROR(IF(I286=0,"No",IF(B286=0,"Yes",IF(OR(K286&lt;=$B$2,K286-$B$2&lt;=MIN(8.881784197001252E-16*MAX(ABS(K286),ABS($B$2)),1E-9)),"No","Yes"))),""))</f>
        <v/>
      </c>
      <c r="N286" s="8">
        <f>IF(H286&lt;&gt;"Ready","",IFERROR(IF(I286=0,"No inventory",IF(B286=0,"No COGS",IF(M286="Yes","Slow mover","Within threshold"))),""))</f>
        <v/>
      </c>
      <c r="O286" s="8">
        <f>IF(H286&lt;&gt;"Ready","",IFERROR(IF(I286=0,"Turnover and DIO undefined: average inventory is zero. Check snapshot coverage and valuation.",IF(B286=0,"Turnover is zero; DIO has no finite value because COGS is zero. Stock with no COGS is flagged for review.","")),""))</f>
        <v/>
      </c>
    </row>
    <row r="287">
      <c r="A287" s="6" t="n"/>
      <c r="B287" s="7" t="n"/>
      <c r="C287" s="7" t="n"/>
      <c r="D287" s="7" t="n"/>
      <c r="E287" s="7" t="n"/>
      <c r="F287" s="7" t="n"/>
      <c r="G287" s="7" t="n"/>
      <c r="H287" s="8">
        <f>IF(COUNTA(A287:G287)=0,"",IF(TRIM(A287&amp;"")="","Item required",IFERROR(IF(OR(COUNT($B$2)&lt;&gt;1,$B$2&lt;0),"Enter nonnegative DIO threshold in B2",IF(NOT(AND(COUNT(B287,F287)=2,B287&gt;=0,F287&gt;0,COUNT(G287)=COUNTA(G287),N(G287)&gt;=0)),"Enter nonnegative values and positive period days",IF(NOT(OR(AND(COUNT(E287)=1,E287&gt;=0,COUNTA(C287:D287)=0),AND(E287="",COUNT(C287:D287)=2,MIN(C287:D287)&gt;=0))),"Enter average OR both opening and closing",IF(IF(IF(COUNT(E287)=1,E287,IF(C287/2+D287/2=0,(C287+D287)/2,C287/2+D287/2))=0,N(C287)+N(D287)+N(E287)=0,IF(B287=0,TRUE,B287/(IF(COUNT(E287)=1,E287,IF(C287/2+D287/2=0,(C287+D287)/2,C287/2+D287/2)))&gt;0)),"Ready","Calculated value below numeric range; rescale")))),"Check inputs / numeric range")))</f>
        <v/>
      </c>
      <c r="I287" s="8">
        <f>IF(H287&lt;&gt;"Ready","",IFERROR(IF(COUNT(E287)=1,E287,IF(C287/2+D287/2=0,(C287+D287)/2,C287/2+D287/2)),""))</f>
        <v/>
      </c>
      <c r="J287" s="8">
        <f>IF(H287&lt;&gt;"Ready","",IFERROR(IF(I287=0,"",B287/I287),""))</f>
        <v/>
      </c>
      <c r="K287" s="8">
        <f>IF(H287&lt;&gt;"Ready","",IFERROR(IF(OR(I287=0,B287=0),"",F287/J287),""))</f>
        <v/>
      </c>
      <c r="L287" s="8">
        <f>IF(H287&lt;&gt;"Ready","",IFERROR(IF(G287="","",I287*(G287/100)),""))</f>
        <v/>
      </c>
      <c r="M287" s="8">
        <f>IF(H287&lt;&gt;"Ready","",IFERROR(IF(I287=0,"No",IF(B287=0,"Yes",IF(OR(K287&lt;=$B$2,K287-$B$2&lt;=MIN(8.881784197001252E-16*MAX(ABS(K287),ABS($B$2)),1E-9)),"No","Yes"))),""))</f>
        <v/>
      </c>
      <c r="N287" s="8">
        <f>IF(H287&lt;&gt;"Ready","",IFERROR(IF(I287=0,"No inventory",IF(B287=0,"No COGS",IF(M287="Yes","Slow mover","Within threshold"))),""))</f>
        <v/>
      </c>
      <c r="O287" s="8">
        <f>IF(H287&lt;&gt;"Ready","",IFERROR(IF(I287=0,"Turnover and DIO undefined: average inventory is zero. Check snapshot coverage and valuation.",IF(B287=0,"Turnover is zero; DIO has no finite value because COGS is zero. Stock with no COGS is flagged for review.","")),""))</f>
        <v/>
      </c>
    </row>
    <row r="288">
      <c r="A288" s="6" t="n"/>
      <c r="B288" s="7" t="n"/>
      <c r="C288" s="7" t="n"/>
      <c r="D288" s="7" t="n"/>
      <c r="E288" s="7" t="n"/>
      <c r="F288" s="7" t="n"/>
      <c r="G288" s="7" t="n"/>
      <c r="H288" s="8">
        <f>IF(COUNTA(A288:G288)=0,"",IF(TRIM(A288&amp;"")="","Item required",IFERROR(IF(OR(COUNT($B$2)&lt;&gt;1,$B$2&lt;0),"Enter nonnegative DIO threshold in B2",IF(NOT(AND(COUNT(B288,F288)=2,B288&gt;=0,F288&gt;0,COUNT(G288)=COUNTA(G288),N(G288)&gt;=0)),"Enter nonnegative values and positive period days",IF(NOT(OR(AND(COUNT(E288)=1,E288&gt;=0,COUNTA(C288:D288)=0),AND(E288="",COUNT(C288:D288)=2,MIN(C288:D288)&gt;=0))),"Enter average OR both opening and closing",IF(IF(IF(COUNT(E288)=1,E288,IF(C288/2+D288/2=0,(C288+D288)/2,C288/2+D288/2))=0,N(C288)+N(D288)+N(E288)=0,IF(B288=0,TRUE,B288/(IF(COUNT(E288)=1,E288,IF(C288/2+D288/2=0,(C288+D288)/2,C288/2+D288/2)))&gt;0)),"Ready","Calculated value below numeric range; rescale")))),"Check inputs / numeric range")))</f>
        <v/>
      </c>
      <c r="I288" s="8">
        <f>IF(H288&lt;&gt;"Ready","",IFERROR(IF(COUNT(E288)=1,E288,IF(C288/2+D288/2=0,(C288+D288)/2,C288/2+D288/2)),""))</f>
        <v/>
      </c>
      <c r="J288" s="8">
        <f>IF(H288&lt;&gt;"Ready","",IFERROR(IF(I288=0,"",B288/I288),""))</f>
        <v/>
      </c>
      <c r="K288" s="8">
        <f>IF(H288&lt;&gt;"Ready","",IFERROR(IF(OR(I288=0,B288=0),"",F288/J288),""))</f>
        <v/>
      </c>
      <c r="L288" s="8">
        <f>IF(H288&lt;&gt;"Ready","",IFERROR(IF(G288="","",I288*(G288/100)),""))</f>
        <v/>
      </c>
      <c r="M288" s="8">
        <f>IF(H288&lt;&gt;"Ready","",IFERROR(IF(I288=0,"No",IF(B288=0,"Yes",IF(OR(K288&lt;=$B$2,K288-$B$2&lt;=MIN(8.881784197001252E-16*MAX(ABS(K288),ABS($B$2)),1E-9)),"No","Yes"))),""))</f>
        <v/>
      </c>
      <c r="N288" s="8">
        <f>IF(H288&lt;&gt;"Ready","",IFERROR(IF(I288=0,"No inventory",IF(B288=0,"No COGS",IF(M288="Yes","Slow mover","Within threshold"))),""))</f>
        <v/>
      </c>
      <c r="O288" s="8">
        <f>IF(H288&lt;&gt;"Ready","",IFERROR(IF(I288=0,"Turnover and DIO undefined: average inventory is zero. Check snapshot coverage and valuation.",IF(B288=0,"Turnover is zero; DIO has no finite value because COGS is zero. Stock with no COGS is flagged for review.","")),""))</f>
        <v/>
      </c>
    </row>
    <row r="289">
      <c r="A289" s="6" t="n"/>
      <c r="B289" s="7" t="n"/>
      <c r="C289" s="7" t="n"/>
      <c r="D289" s="7" t="n"/>
      <c r="E289" s="7" t="n"/>
      <c r="F289" s="7" t="n"/>
      <c r="G289" s="7" t="n"/>
      <c r="H289" s="8">
        <f>IF(COUNTA(A289:G289)=0,"",IF(TRIM(A289&amp;"")="","Item required",IFERROR(IF(OR(COUNT($B$2)&lt;&gt;1,$B$2&lt;0),"Enter nonnegative DIO threshold in B2",IF(NOT(AND(COUNT(B289,F289)=2,B289&gt;=0,F289&gt;0,COUNT(G289)=COUNTA(G289),N(G289)&gt;=0)),"Enter nonnegative values and positive period days",IF(NOT(OR(AND(COUNT(E289)=1,E289&gt;=0,COUNTA(C289:D289)=0),AND(E289="",COUNT(C289:D289)=2,MIN(C289:D289)&gt;=0))),"Enter average OR both opening and closing",IF(IF(IF(COUNT(E289)=1,E289,IF(C289/2+D289/2=0,(C289+D289)/2,C289/2+D289/2))=0,N(C289)+N(D289)+N(E289)=0,IF(B289=0,TRUE,B289/(IF(COUNT(E289)=1,E289,IF(C289/2+D289/2=0,(C289+D289)/2,C289/2+D289/2)))&gt;0)),"Ready","Calculated value below numeric range; rescale")))),"Check inputs / numeric range")))</f>
        <v/>
      </c>
      <c r="I289" s="8">
        <f>IF(H289&lt;&gt;"Ready","",IFERROR(IF(COUNT(E289)=1,E289,IF(C289/2+D289/2=0,(C289+D289)/2,C289/2+D289/2)),""))</f>
        <v/>
      </c>
      <c r="J289" s="8">
        <f>IF(H289&lt;&gt;"Ready","",IFERROR(IF(I289=0,"",B289/I289),""))</f>
        <v/>
      </c>
      <c r="K289" s="8">
        <f>IF(H289&lt;&gt;"Ready","",IFERROR(IF(OR(I289=0,B289=0),"",F289/J289),""))</f>
        <v/>
      </c>
      <c r="L289" s="8">
        <f>IF(H289&lt;&gt;"Ready","",IFERROR(IF(G289="","",I289*(G289/100)),""))</f>
        <v/>
      </c>
      <c r="M289" s="8">
        <f>IF(H289&lt;&gt;"Ready","",IFERROR(IF(I289=0,"No",IF(B289=0,"Yes",IF(OR(K289&lt;=$B$2,K289-$B$2&lt;=MIN(8.881784197001252E-16*MAX(ABS(K289),ABS($B$2)),1E-9)),"No","Yes"))),""))</f>
        <v/>
      </c>
      <c r="N289" s="8">
        <f>IF(H289&lt;&gt;"Ready","",IFERROR(IF(I289=0,"No inventory",IF(B289=0,"No COGS",IF(M289="Yes","Slow mover","Within threshold"))),""))</f>
        <v/>
      </c>
      <c r="O289" s="8">
        <f>IF(H289&lt;&gt;"Ready","",IFERROR(IF(I289=0,"Turnover and DIO undefined: average inventory is zero. Check snapshot coverage and valuation.",IF(B289=0,"Turnover is zero; DIO has no finite value because COGS is zero. Stock with no COGS is flagged for review.","")),""))</f>
        <v/>
      </c>
    </row>
    <row r="290">
      <c r="A290" s="6" t="n"/>
      <c r="B290" s="7" t="n"/>
      <c r="C290" s="7" t="n"/>
      <c r="D290" s="7" t="n"/>
      <c r="E290" s="7" t="n"/>
      <c r="F290" s="7" t="n"/>
      <c r="G290" s="7" t="n"/>
      <c r="H290" s="8">
        <f>IF(COUNTA(A290:G290)=0,"",IF(TRIM(A290&amp;"")="","Item required",IFERROR(IF(OR(COUNT($B$2)&lt;&gt;1,$B$2&lt;0),"Enter nonnegative DIO threshold in B2",IF(NOT(AND(COUNT(B290,F290)=2,B290&gt;=0,F290&gt;0,COUNT(G290)=COUNTA(G290),N(G290)&gt;=0)),"Enter nonnegative values and positive period days",IF(NOT(OR(AND(COUNT(E290)=1,E290&gt;=0,COUNTA(C290:D290)=0),AND(E290="",COUNT(C290:D290)=2,MIN(C290:D290)&gt;=0))),"Enter average OR both opening and closing",IF(IF(IF(COUNT(E290)=1,E290,IF(C290/2+D290/2=0,(C290+D290)/2,C290/2+D290/2))=0,N(C290)+N(D290)+N(E290)=0,IF(B290=0,TRUE,B290/(IF(COUNT(E290)=1,E290,IF(C290/2+D290/2=0,(C290+D290)/2,C290/2+D290/2)))&gt;0)),"Ready","Calculated value below numeric range; rescale")))),"Check inputs / numeric range")))</f>
        <v/>
      </c>
      <c r="I290" s="8">
        <f>IF(H290&lt;&gt;"Ready","",IFERROR(IF(COUNT(E290)=1,E290,IF(C290/2+D290/2=0,(C290+D290)/2,C290/2+D290/2)),""))</f>
        <v/>
      </c>
      <c r="J290" s="8">
        <f>IF(H290&lt;&gt;"Ready","",IFERROR(IF(I290=0,"",B290/I290),""))</f>
        <v/>
      </c>
      <c r="K290" s="8">
        <f>IF(H290&lt;&gt;"Ready","",IFERROR(IF(OR(I290=0,B290=0),"",F290/J290),""))</f>
        <v/>
      </c>
      <c r="L290" s="8">
        <f>IF(H290&lt;&gt;"Ready","",IFERROR(IF(G290="","",I290*(G290/100)),""))</f>
        <v/>
      </c>
      <c r="M290" s="8">
        <f>IF(H290&lt;&gt;"Ready","",IFERROR(IF(I290=0,"No",IF(B290=0,"Yes",IF(OR(K290&lt;=$B$2,K290-$B$2&lt;=MIN(8.881784197001252E-16*MAX(ABS(K290),ABS($B$2)),1E-9)),"No","Yes"))),""))</f>
        <v/>
      </c>
      <c r="N290" s="8">
        <f>IF(H290&lt;&gt;"Ready","",IFERROR(IF(I290=0,"No inventory",IF(B290=0,"No COGS",IF(M290="Yes","Slow mover","Within threshold"))),""))</f>
        <v/>
      </c>
      <c r="O290" s="8">
        <f>IF(H290&lt;&gt;"Ready","",IFERROR(IF(I290=0,"Turnover and DIO undefined: average inventory is zero. Check snapshot coverage and valuation.",IF(B290=0,"Turnover is zero; DIO has no finite value because COGS is zero. Stock with no COGS is flagged for review.","")),""))</f>
        <v/>
      </c>
    </row>
    <row r="291">
      <c r="A291" s="6" t="n"/>
      <c r="B291" s="7" t="n"/>
      <c r="C291" s="7" t="n"/>
      <c r="D291" s="7" t="n"/>
      <c r="E291" s="7" t="n"/>
      <c r="F291" s="7" t="n"/>
      <c r="G291" s="7" t="n"/>
      <c r="H291" s="8">
        <f>IF(COUNTA(A291:G291)=0,"",IF(TRIM(A291&amp;"")="","Item required",IFERROR(IF(OR(COUNT($B$2)&lt;&gt;1,$B$2&lt;0),"Enter nonnegative DIO threshold in B2",IF(NOT(AND(COUNT(B291,F291)=2,B291&gt;=0,F291&gt;0,COUNT(G291)=COUNTA(G291),N(G291)&gt;=0)),"Enter nonnegative values and positive period days",IF(NOT(OR(AND(COUNT(E291)=1,E291&gt;=0,COUNTA(C291:D291)=0),AND(E291="",COUNT(C291:D291)=2,MIN(C291:D291)&gt;=0))),"Enter average OR both opening and closing",IF(IF(IF(COUNT(E291)=1,E291,IF(C291/2+D291/2=0,(C291+D291)/2,C291/2+D291/2))=0,N(C291)+N(D291)+N(E291)=0,IF(B291=0,TRUE,B291/(IF(COUNT(E291)=1,E291,IF(C291/2+D291/2=0,(C291+D291)/2,C291/2+D291/2)))&gt;0)),"Ready","Calculated value below numeric range; rescale")))),"Check inputs / numeric range")))</f>
        <v/>
      </c>
      <c r="I291" s="8">
        <f>IF(H291&lt;&gt;"Ready","",IFERROR(IF(COUNT(E291)=1,E291,IF(C291/2+D291/2=0,(C291+D291)/2,C291/2+D291/2)),""))</f>
        <v/>
      </c>
      <c r="J291" s="8">
        <f>IF(H291&lt;&gt;"Ready","",IFERROR(IF(I291=0,"",B291/I291),""))</f>
        <v/>
      </c>
      <c r="K291" s="8">
        <f>IF(H291&lt;&gt;"Ready","",IFERROR(IF(OR(I291=0,B291=0),"",F291/J291),""))</f>
        <v/>
      </c>
      <c r="L291" s="8">
        <f>IF(H291&lt;&gt;"Ready","",IFERROR(IF(G291="","",I291*(G291/100)),""))</f>
        <v/>
      </c>
      <c r="M291" s="8">
        <f>IF(H291&lt;&gt;"Ready","",IFERROR(IF(I291=0,"No",IF(B291=0,"Yes",IF(OR(K291&lt;=$B$2,K291-$B$2&lt;=MIN(8.881784197001252E-16*MAX(ABS(K291),ABS($B$2)),1E-9)),"No","Yes"))),""))</f>
        <v/>
      </c>
      <c r="N291" s="8">
        <f>IF(H291&lt;&gt;"Ready","",IFERROR(IF(I291=0,"No inventory",IF(B291=0,"No COGS",IF(M291="Yes","Slow mover","Within threshold"))),""))</f>
        <v/>
      </c>
      <c r="O291" s="8">
        <f>IF(H291&lt;&gt;"Ready","",IFERROR(IF(I291=0,"Turnover and DIO undefined: average inventory is zero. Check snapshot coverage and valuation.",IF(B291=0,"Turnover is zero; DIO has no finite value because COGS is zero. Stock with no COGS is flagged for review.","")),""))</f>
        <v/>
      </c>
    </row>
    <row r="292">
      <c r="A292" s="6" t="n"/>
      <c r="B292" s="7" t="n"/>
      <c r="C292" s="7" t="n"/>
      <c r="D292" s="7" t="n"/>
      <c r="E292" s="7" t="n"/>
      <c r="F292" s="7" t="n"/>
      <c r="G292" s="7" t="n"/>
      <c r="H292" s="8">
        <f>IF(COUNTA(A292:G292)=0,"",IF(TRIM(A292&amp;"")="","Item required",IFERROR(IF(OR(COUNT($B$2)&lt;&gt;1,$B$2&lt;0),"Enter nonnegative DIO threshold in B2",IF(NOT(AND(COUNT(B292,F292)=2,B292&gt;=0,F292&gt;0,COUNT(G292)=COUNTA(G292),N(G292)&gt;=0)),"Enter nonnegative values and positive period days",IF(NOT(OR(AND(COUNT(E292)=1,E292&gt;=0,COUNTA(C292:D292)=0),AND(E292="",COUNT(C292:D292)=2,MIN(C292:D292)&gt;=0))),"Enter average OR both opening and closing",IF(IF(IF(COUNT(E292)=1,E292,IF(C292/2+D292/2=0,(C292+D292)/2,C292/2+D292/2))=0,N(C292)+N(D292)+N(E292)=0,IF(B292=0,TRUE,B292/(IF(COUNT(E292)=1,E292,IF(C292/2+D292/2=0,(C292+D292)/2,C292/2+D292/2)))&gt;0)),"Ready","Calculated value below numeric range; rescale")))),"Check inputs / numeric range")))</f>
        <v/>
      </c>
      <c r="I292" s="8">
        <f>IF(H292&lt;&gt;"Ready","",IFERROR(IF(COUNT(E292)=1,E292,IF(C292/2+D292/2=0,(C292+D292)/2,C292/2+D292/2)),""))</f>
        <v/>
      </c>
      <c r="J292" s="8">
        <f>IF(H292&lt;&gt;"Ready","",IFERROR(IF(I292=0,"",B292/I292),""))</f>
        <v/>
      </c>
      <c r="K292" s="8">
        <f>IF(H292&lt;&gt;"Ready","",IFERROR(IF(OR(I292=0,B292=0),"",F292/J292),""))</f>
        <v/>
      </c>
      <c r="L292" s="8">
        <f>IF(H292&lt;&gt;"Ready","",IFERROR(IF(G292="","",I292*(G292/100)),""))</f>
        <v/>
      </c>
      <c r="M292" s="8">
        <f>IF(H292&lt;&gt;"Ready","",IFERROR(IF(I292=0,"No",IF(B292=0,"Yes",IF(OR(K292&lt;=$B$2,K292-$B$2&lt;=MIN(8.881784197001252E-16*MAX(ABS(K292),ABS($B$2)),1E-9)),"No","Yes"))),""))</f>
        <v/>
      </c>
      <c r="N292" s="8">
        <f>IF(H292&lt;&gt;"Ready","",IFERROR(IF(I292=0,"No inventory",IF(B292=0,"No COGS",IF(M292="Yes","Slow mover","Within threshold"))),""))</f>
        <v/>
      </c>
      <c r="O292" s="8">
        <f>IF(H292&lt;&gt;"Ready","",IFERROR(IF(I292=0,"Turnover and DIO undefined: average inventory is zero. Check snapshot coverage and valuation.",IF(B292=0,"Turnover is zero; DIO has no finite value because COGS is zero. Stock with no COGS is flagged for review.","")),""))</f>
        <v/>
      </c>
    </row>
    <row r="293">
      <c r="A293" s="6" t="n"/>
      <c r="B293" s="7" t="n"/>
      <c r="C293" s="7" t="n"/>
      <c r="D293" s="7" t="n"/>
      <c r="E293" s="7" t="n"/>
      <c r="F293" s="7" t="n"/>
      <c r="G293" s="7" t="n"/>
      <c r="H293" s="8">
        <f>IF(COUNTA(A293:G293)=0,"",IF(TRIM(A293&amp;"")="","Item required",IFERROR(IF(OR(COUNT($B$2)&lt;&gt;1,$B$2&lt;0),"Enter nonnegative DIO threshold in B2",IF(NOT(AND(COUNT(B293,F293)=2,B293&gt;=0,F293&gt;0,COUNT(G293)=COUNTA(G293),N(G293)&gt;=0)),"Enter nonnegative values and positive period days",IF(NOT(OR(AND(COUNT(E293)=1,E293&gt;=0,COUNTA(C293:D293)=0),AND(E293="",COUNT(C293:D293)=2,MIN(C293:D293)&gt;=0))),"Enter average OR both opening and closing",IF(IF(IF(COUNT(E293)=1,E293,IF(C293/2+D293/2=0,(C293+D293)/2,C293/2+D293/2))=0,N(C293)+N(D293)+N(E293)=0,IF(B293=0,TRUE,B293/(IF(COUNT(E293)=1,E293,IF(C293/2+D293/2=0,(C293+D293)/2,C293/2+D293/2)))&gt;0)),"Ready","Calculated value below numeric range; rescale")))),"Check inputs / numeric range")))</f>
        <v/>
      </c>
      <c r="I293" s="8">
        <f>IF(H293&lt;&gt;"Ready","",IFERROR(IF(COUNT(E293)=1,E293,IF(C293/2+D293/2=0,(C293+D293)/2,C293/2+D293/2)),""))</f>
        <v/>
      </c>
      <c r="J293" s="8">
        <f>IF(H293&lt;&gt;"Ready","",IFERROR(IF(I293=0,"",B293/I293),""))</f>
        <v/>
      </c>
      <c r="K293" s="8">
        <f>IF(H293&lt;&gt;"Ready","",IFERROR(IF(OR(I293=0,B293=0),"",F293/J293),""))</f>
        <v/>
      </c>
      <c r="L293" s="8">
        <f>IF(H293&lt;&gt;"Ready","",IFERROR(IF(G293="","",I293*(G293/100)),""))</f>
        <v/>
      </c>
      <c r="M293" s="8">
        <f>IF(H293&lt;&gt;"Ready","",IFERROR(IF(I293=0,"No",IF(B293=0,"Yes",IF(OR(K293&lt;=$B$2,K293-$B$2&lt;=MIN(8.881784197001252E-16*MAX(ABS(K293),ABS($B$2)),1E-9)),"No","Yes"))),""))</f>
        <v/>
      </c>
      <c r="N293" s="8">
        <f>IF(H293&lt;&gt;"Ready","",IFERROR(IF(I293=0,"No inventory",IF(B293=0,"No COGS",IF(M293="Yes","Slow mover","Within threshold"))),""))</f>
        <v/>
      </c>
      <c r="O293" s="8">
        <f>IF(H293&lt;&gt;"Ready","",IFERROR(IF(I293=0,"Turnover and DIO undefined: average inventory is zero. Check snapshot coverage and valuation.",IF(B293=0,"Turnover is zero; DIO has no finite value because COGS is zero. Stock with no COGS is flagged for review.","")),""))</f>
        <v/>
      </c>
    </row>
    <row r="294">
      <c r="A294" s="6" t="n"/>
      <c r="B294" s="7" t="n"/>
      <c r="C294" s="7" t="n"/>
      <c r="D294" s="7" t="n"/>
      <c r="E294" s="7" t="n"/>
      <c r="F294" s="7" t="n"/>
      <c r="G294" s="7" t="n"/>
      <c r="H294" s="8">
        <f>IF(COUNTA(A294:G294)=0,"",IF(TRIM(A294&amp;"")="","Item required",IFERROR(IF(OR(COUNT($B$2)&lt;&gt;1,$B$2&lt;0),"Enter nonnegative DIO threshold in B2",IF(NOT(AND(COUNT(B294,F294)=2,B294&gt;=0,F294&gt;0,COUNT(G294)=COUNTA(G294),N(G294)&gt;=0)),"Enter nonnegative values and positive period days",IF(NOT(OR(AND(COUNT(E294)=1,E294&gt;=0,COUNTA(C294:D294)=0),AND(E294="",COUNT(C294:D294)=2,MIN(C294:D294)&gt;=0))),"Enter average OR both opening and closing",IF(IF(IF(COUNT(E294)=1,E294,IF(C294/2+D294/2=0,(C294+D294)/2,C294/2+D294/2))=0,N(C294)+N(D294)+N(E294)=0,IF(B294=0,TRUE,B294/(IF(COUNT(E294)=1,E294,IF(C294/2+D294/2=0,(C294+D294)/2,C294/2+D294/2)))&gt;0)),"Ready","Calculated value below numeric range; rescale")))),"Check inputs / numeric range")))</f>
        <v/>
      </c>
      <c r="I294" s="8">
        <f>IF(H294&lt;&gt;"Ready","",IFERROR(IF(COUNT(E294)=1,E294,IF(C294/2+D294/2=0,(C294+D294)/2,C294/2+D294/2)),""))</f>
        <v/>
      </c>
      <c r="J294" s="8">
        <f>IF(H294&lt;&gt;"Ready","",IFERROR(IF(I294=0,"",B294/I294),""))</f>
        <v/>
      </c>
      <c r="K294" s="8">
        <f>IF(H294&lt;&gt;"Ready","",IFERROR(IF(OR(I294=0,B294=0),"",F294/J294),""))</f>
        <v/>
      </c>
      <c r="L294" s="8">
        <f>IF(H294&lt;&gt;"Ready","",IFERROR(IF(G294="","",I294*(G294/100)),""))</f>
        <v/>
      </c>
      <c r="M294" s="8">
        <f>IF(H294&lt;&gt;"Ready","",IFERROR(IF(I294=0,"No",IF(B294=0,"Yes",IF(OR(K294&lt;=$B$2,K294-$B$2&lt;=MIN(8.881784197001252E-16*MAX(ABS(K294),ABS($B$2)),1E-9)),"No","Yes"))),""))</f>
        <v/>
      </c>
      <c r="N294" s="8">
        <f>IF(H294&lt;&gt;"Ready","",IFERROR(IF(I294=0,"No inventory",IF(B294=0,"No COGS",IF(M294="Yes","Slow mover","Within threshold"))),""))</f>
        <v/>
      </c>
      <c r="O294" s="8">
        <f>IF(H294&lt;&gt;"Ready","",IFERROR(IF(I294=0,"Turnover and DIO undefined: average inventory is zero. Check snapshot coverage and valuation.",IF(B294=0,"Turnover is zero; DIO has no finite value because COGS is zero. Stock with no COGS is flagged for review.","")),""))</f>
        <v/>
      </c>
    </row>
    <row r="295">
      <c r="A295" s="6" t="n"/>
      <c r="B295" s="7" t="n"/>
      <c r="C295" s="7" t="n"/>
      <c r="D295" s="7" t="n"/>
      <c r="E295" s="7" t="n"/>
      <c r="F295" s="7" t="n"/>
      <c r="G295" s="7" t="n"/>
      <c r="H295" s="8">
        <f>IF(COUNTA(A295:G295)=0,"",IF(TRIM(A295&amp;"")="","Item required",IFERROR(IF(OR(COUNT($B$2)&lt;&gt;1,$B$2&lt;0),"Enter nonnegative DIO threshold in B2",IF(NOT(AND(COUNT(B295,F295)=2,B295&gt;=0,F295&gt;0,COUNT(G295)=COUNTA(G295),N(G295)&gt;=0)),"Enter nonnegative values and positive period days",IF(NOT(OR(AND(COUNT(E295)=1,E295&gt;=0,COUNTA(C295:D295)=0),AND(E295="",COUNT(C295:D295)=2,MIN(C295:D295)&gt;=0))),"Enter average OR both opening and closing",IF(IF(IF(COUNT(E295)=1,E295,IF(C295/2+D295/2=0,(C295+D295)/2,C295/2+D295/2))=0,N(C295)+N(D295)+N(E295)=0,IF(B295=0,TRUE,B295/(IF(COUNT(E295)=1,E295,IF(C295/2+D295/2=0,(C295+D295)/2,C295/2+D295/2)))&gt;0)),"Ready","Calculated value below numeric range; rescale")))),"Check inputs / numeric range")))</f>
        <v/>
      </c>
      <c r="I295" s="8">
        <f>IF(H295&lt;&gt;"Ready","",IFERROR(IF(COUNT(E295)=1,E295,IF(C295/2+D295/2=0,(C295+D295)/2,C295/2+D295/2)),""))</f>
        <v/>
      </c>
      <c r="J295" s="8">
        <f>IF(H295&lt;&gt;"Ready","",IFERROR(IF(I295=0,"",B295/I295),""))</f>
        <v/>
      </c>
      <c r="K295" s="8">
        <f>IF(H295&lt;&gt;"Ready","",IFERROR(IF(OR(I295=0,B295=0),"",F295/J295),""))</f>
        <v/>
      </c>
      <c r="L295" s="8">
        <f>IF(H295&lt;&gt;"Ready","",IFERROR(IF(G295="","",I295*(G295/100)),""))</f>
        <v/>
      </c>
      <c r="M295" s="8">
        <f>IF(H295&lt;&gt;"Ready","",IFERROR(IF(I295=0,"No",IF(B295=0,"Yes",IF(OR(K295&lt;=$B$2,K295-$B$2&lt;=MIN(8.881784197001252E-16*MAX(ABS(K295),ABS($B$2)),1E-9)),"No","Yes"))),""))</f>
        <v/>
      </c>
      <c r="N295" s="8">
        <f>IF(H295&lt;&gt;"Ready","",IFERROR(IF(I295=0,"No inventory",IF(B295=0,"No COGS",IF(M295="Yes","Slow mover","Within threshold"))),""))</f>
        <v/>
      </c>
      <c r="O295" s="8">
        <f>IF(H295&lt;&gt;"Ready","",IFERROR(IF(I295=0,"Turnover and DIO undefined: average inventory is zero. Check snapshot coverage and valuation.",IF(B295=0,"Turnover is zero; DIO has no finite value because COGS is zero. Stock with no COGS is flagged for review.","")),""))</f>
        <v/>
      </c>
    </row>
    <row r="296">
      <c r="A296" s="6" t="n"/>
      <c r="B296" s="7" t="n"/>
      <c r="C296" s="7" t="n"/>
      <c r="D296" s="7" t="n"/>
      <c r="E296" s="7" t="n"/>
      <c r="F296" s="7" t="n"/>
      <c r="G296" s="7" t="n"/>
      <c r="H296" s="8">
        <f>IF(COUNTA(A296:G296)=0,"",IF(TRIM(A296&amp;"")="","Item required",IFERROR(IF(OR(COUNT($B$2)&lt;&gt;1,$B$2&lt;0),"Enter nonnegative DIO threshold in B2",IF(NOT(AND(COUNT(B296,F296)=2,B296&gt;=0,F296&gt;0,COUNT(G296)=COUNTA(G296),N(G296)&gt;=0)),"Enter nonnegative values and positive period days",IF(NOT(OR(AND(COUNT(E296)=1,E296&gt;=0,COUNTA(C296:D296)=0),AND(E296="",COUNT(C296:D296)=2,MIN(C296:D296)&gt;=0))),"Enter average OR both opening and closing",IF(IF(IF(COUNT(E296)=1,E296,IF(C296/2+D296/2=0,(C296+D296)/2,C296/2+D296/2))=0,N(C296)+N(D296)+N(E296)=0,IF(B296=0,TRUE,B296/(IF(COUNT(E296)=1,E296,IF(C296/2+D296/2=0,(C296+D296)/2,C296/2+D296/2)))&gt;0)),"Ready","Calculated value below numeric range; rescale")))),"Check inputs / numeric range")))</f>
        <v/>
      </c>
      <c r="I296" s="8">
        <f>IF(H296&lt;&gt;"Ready","",IFERROR(IF(COUNT(E296)=1,E296,IF(C296/2+D296/2=0,(C296+D296)/2,C296/2+D296/2)),""))</f>
        <v/>
      </c>
      <c r="J296" s="8">
        <f>IF(H296&lt;&gt;"Ready","",IFERROR(IF(I296=0,"",B296/I296),""))</f>
        <v/>
      </c>
      <c r="K296" s="8">
        <f>IF(H296&lt;&gt;"Ready","",IFERROR(IF(OR(I296=0,B296=0),"",F296/J296),""))</f>
        <v/>
      </c>
      <c r="L296" s="8">
        <f>IF(H296&lt;&gt;"Ready","",IFERROR(IF(G296="","",I296*(G296/100)),""))</f>
        <v/>
      </c>
      <c r="M296" s="8">
        <f>IF(H296&lt;&gt;"Ready","",IFERROR(IF(I296=0,"No",IF(B296=0,"Yes",IF(OR(K296&lt;=$B$2,K296-$B$2&lt;=MIN(8.881784197001252E-16*MAX(ABS(K296),ABS($B$2)),1E-9)),"No","Yes"))),""))</f>
        <v/>
      </c>
      <c r="N296" s="8">
        <f>IF(H296&lt;&gt;"Ready","",IFERROR(IF(I296=0,"No inventory",IF(B296=0,"No COGS",IF(M296="Yes","Slow mover","Within threshold"))),""))</f>
        <v/>
      </c>
      <c r="O296" s="8">
        <f>IF(H296&lt;&gt;"Ready","",IFERROR(IF(I296=0,"Turnover and DIO undefined: average inventory is zero. Check snapshot coverage and valuation.",IF(B296=0,"Turnover is zero; DIO has no finite value because COGS is zero. Stock with no COGS is flagged for review.","")),""))</f>
        <v/>
      </c>
    </row>
    <row r="297">
      <c r="A297" s="6" t="n"/>
      <c r="B297" s="7" t="n"/>
      <c r="C297" s="7" t="n"/>
      <c r="D297" s="7" t="n"/>
      <c r="E297" s="7" t="n"/>
      <c r="F297" s="7" t="n"/>
      <c r="G297" s="7" t="n"/>
      <c r="H297" s="8">
        <f>IF(COUNTA(A297:G297)=0,"",IF(TRIM(A297&amp;"")="","Item required",IFERROR(IF(OR(COUNT($B$2)&lt;&gt;1,$B$2&lt;0),"Enter nonnegative DIO threshold in B2",IF(NOT(AND(COUNT(B297,F297)=2,B297&gt;=0,F297&gt;0,COUNT(G297)=COUNTA(G297),N(G297)&gt;=0)),"Enter nonnegative values and positive period days",IF(NOT(OR(AND(COUNT(E297)=1,E297&gt;=0,COUNTA(C297:D297)=0),AND(E297="",COUNT(C297:D297)=2,MIN(C297:D297)&gt;=0))),"Enter average OR both opening and closing",IF(IF(IF(COUNT(E297)=1,E297,IF(C297/2+D297/2=0,(C297+D297)/2,C297/2+D297/2))=0,N(C297)+N(D297)+N(E297)=0,IF(B297=0,TRUE,B297/(IF(COUNT(E297)=1,E297,IF(C297/2+D297/2=0,(C297+D297)/2,C297/2+D297/2)))&gt;0)),"Ready","Calculated value below numeric range; rescale")))),"Check inputs / numeric range")))</f>
        <v/>
      </c>
      <c r="I297" s="8">
        <f>IF(H297&lt;&gt;"Ready","",IFERROR(IF(COUNT(E297)=1,E297,IF(C297/2+D297/2=0,(C297+D297)/2,C297/2+D297/2)),""))</f>
        <v/>
      </c>
      <c r="J297" s="8">
        <f>IF(H297&lt;&gt;"Ready","",IFERROR(IF(I297=0,"",B297/I297),""))</f>
        <v/>
      </c>
      <c r="K297" s="8">
        <f>IF(H297&lt;&gt;"Ready","",IFERROR(IF(OR(I297=0,B297=0),"",F297/J297),""))</f>
        <v/>
      </c>
      <c r="L297" s="8">
        <f>IF(H297&lt;&gt;"Ready","",IFERROR(IF(G297="","",I297*(G297/100)),""))</f>
        <v/>
      </c>
      <c r="M297" s="8">
        <f>IF(H297&lt;&gt;"Ready","",IFERROR(IF(I297=0,"No",IF(B297=0,"Yes",IF(OR(K297&lt;=$B$2,K297-$B$2&lt;=MIN(8.881784197001252E-16*MAX(ABS(K297),ABS($B$2)),1E-9)),"No","Yes"))),""))</f>
        <v/>
      </c>
      <c r="N297" s="8">
        <f>IF(H297&lt;&gt;"Ready","",IFERROR(IF(I297=0,"No inventory",IF(B297=0,"No COGS",IF(M297="Yes","Slow mover","Within threshold"))),""))</f>
        <v/>
      </c>
      <c r="O297" s="8">
        <f>IF(H297&lt;&gt;"Ready","",IFERROR(IF(I297=0,"Turnover and DIO undefined: average inventory is zero. Check snapshot coverage and valuation.",IF(B297=0,"Turnover is zero; DIO has no finite value because COGS is zero. Stock with no COGS is flagged for review.","")),""))</f>
        <v/>
      </c>
    </row>
    <row r="298">
      <c r="A298" s="6" t="n"/>
      <c r="B298" s="7" t="n"/>
      <c r="C298" s="7" t="n"/>
      <c r="D298" s="7" t="n"/>
      <c r="E298" s="7" t="n"/>
      <c r="F298" s="7" t="n"/>
      <c r="G298" s="7" t="n"/>
      <c r="H298" s="8">
        <f>IF(COUNTA(A298:G298)=0,"",IF(TRIM(A298&amp;"")="","Item required",IFERROR(IF(OR(COUNT($B$2)&lt;&gt;1,$B$2&lt;0),"Enter nonnegative DIO threshold in B2",IF(NOT(AND(COUNT(B298,F298)=2,B298&gt;=0,F298&gt;0,COUNT(G298)=COUNTA(G298),N(G298)&gt;=0)),"Enter nonnegative values and positive period days",IF(NOT(OR(AND(COUNT(E298)=1,E298&gt;=0,COUNTA(C298:D298)=0),AND(E298="",COUNT(C298:D298)=2,MIN(C298:D298)&gt;=0))),"Enter average OR both opening and closing",IF(IF(IF(COUNT(E298)=1,E298,IF(C298/2+D298/2=0,(C298+D298)/2,C298/2+D298/2))=0,N(C298)+N(D298)+N(E298)=0,IF(B298=0,TRUE,B298/(IF(COUNT(E298)=1,E298,IF(C298/2+D298/2=0,(C298+D298)/2,C298/2+D298/2)))&gt;0)),"Ready","Calculated value below numeric range; rescale")))),"Check inputs / numeric range")))</f>
        <v/>
      </c>
      <c r="I298" s="8">
        <f>IF(H298&lt;&gt;"Ready","",IFERROR(IF(COUNT(E298)=1,E298,IF(C298/2+D298/2=0,(C298+D298)/2,C298/2+D298/2)),""))</f>
        <v/>
      </c>
      <c r="J298" s="8">
        <f>IF(H298&lt;&gt;"Ready","",IFERROR(IF(I298=0,"",B298/I298),""))</f>
        <v/>
      </c>
      <c r="K298" s="8">
        <f>IF(H298&lt;&gt;"Ready","",IFERROR(IF(OR(I298=0,B298=0),"",F298/J298),""))</f>
        <v/>
      </c>
      <c r="L298" s="8">
        <f>IF(H298&lt;&gt;"Ready","",IFERROR(IF(G298="","",I298*(G298/100)),""))</f>
        <v/>
      </c>
      <c r="M298" s="8">
        <f>IF(H298&lt;&gt;"Ready","",IFERROR(IF(I298=0,"No",IF(B298=0,"Yes",IF(OR(K298&lt;=$B$2,K298-$B$2&lt;=MIN(8.881784197001252E-16*MAX(ABS(K298),ABS($B$2)),1E-9)),"No","Yes"))),""))</f>
        <v/>
      </c>
      <c r="N298" s="8">
        <f>IF(H298&lt;&gt;"Ready","",IFERROR(IF(I298=0,"No inventory",IF(B298=0,"No COGS",IF(M298="Yes","Slow mover","Within threshold"))),""))</f>
        <v/>
      </c>
      <c r="O298" s="8">
        <f>IF(H298&lt;&gt;"Ready","",IFERROR(IF(I298=0,"Turnover and DIO undefined: average inventory is zero. Check snapshot coverage and valuation.",IF(B298=0,"Turnover is zero; DIO has no finite value because COGS is zero. Stock with no COGS is flagged for review.","")),""))</f>
        <v/>
      </c>
    </row>
    <row r="299">
      <c r="A299" s="6" t="n"/>
      <c r="B299" s="7" t="n"/>
      <c r="C299" s="7" t="n"/>
      <c r="D299" s="7" t="n"/>
      <c r="E299" s="7" t="n"/>
      <c r="F299" s="7" t="n"/>
      <c r="G299" s="7" t="n"/>
      <c r="H299" s="8">
        <f>IF(COUNTA(A299:G299)=0,"",IF(TRIM(A299&amp;"")="","Item required",IFERROR(IF(OR(COUNT($B$2)&lt;&gt;1,$B$2&lt;0),"Enter nonnegative DIO threshold in B2",IF(NOT(AND(COUNT(B299,F299)=2,B299&gt;=0,F299&gt;0,COUNT(G299)=COUNTA(G299),N(G299)&gt;=0)),"Enter nonnegative values and positive period days",IF(NOT(OR(AND(COUNT(E299)=1,E299&gt;=0,COUNTA(C299:D299)=0),AND(E299="",COUNT(C299:D299)=2,MIN(C299:D299)&gt;=0))),"Enter average OR both opening and closing",IF(IF(IF(COUNT(E299)=1,E299,IF(C299/2+D299/2=0,(C299+D299)/2,C299/2+D299/2))=0,N(C299)+N(D299)+N(E299)=0,IF(B299=0,TRUE,B299/(IF(COUNT(E299)=1,E299,IF(C299/2+D299/2=0,(C299+D299)/2,C299/2+D299/2)))&gt;0)),"Ready","Calculated value below numeric range; rescale")))),"Check inputs / numeric range")))</f>
        <v/>
      </c>
      <c r="I299" s="8">
        <f>IF(H299&lt;&gt;"Ready","",IFERROR(IF(COUNT(E299)=1,E299,IF(C299/2+D299/2=0,(C299+D299)/2,C299/2+D299/2)),""))</f>
        <v/>
      </c>
      <c r="J299" s="8">
        <f>IF(H299&lt;&gt;"Ready","",IFERROR(IF(I299=0,"",B299/I299),""))</f>
        <v/>
      </c>
      <c r="K299" s="8">
        <f>IF(H299&lt;&gt;"Ready","",IFERROR(IF(OR(I299=0,B299=0),"",F299/J299),""))</f>
        <v/>
      </c>
      <c r="L299" s="8">
        <f>IF(H299&lt;&gt;"Ready","",IFERROR(IF(G299="","",I299*(G299/100)),""))</f>
        <v/>
      </c>
      <c r="M299" s="8">
        <f>IF(H299&lt;&gt;"Ready","",IFERROR(IF(I299=0,"No",IF(B299=0,"Yes",IF(OR(K299&lt;=$B$2,K299-$B$2&lt;=MIN(8.881784197001252E-16*MAX(ABS(K299),ABS($B$2)),1E-9)),"No","Yes"))),""))</f>
        <v/>
      </c>
      <c r="N299" s="8">
        <f>IF(H299&lt;&gt;"Ready","",IFERROR(IF(I299=0,"No inventory",IF(B299=0,"No COGS",IF(M299="Yes","Slow mover","Within threshold"))),""))</f>
        <v/>
      </c>
      <c r="O299" s="8">
        <f>IF(H299&lt;&gt;"Ready","",IFERROR(IF(I299=0,"Turnover and DIO undefined: average inventory is zero. Check snapshot coverage and valuation.",IF(B299=0,"Turnover is zero; DIO has no finite value because COGS is zero. Stock with no COGS is flagged for review.","")),""))</f>
        <v/>
      </c>
    </row>
    <row r="300">
      <c r="A300" s="6" t="n"/>
      <c r="B300" s="7" t="n"/>
      <c r="C300" s="7" t="n"/>
      <c r="D300" s="7" t="n"/>
      <c r="E300" s="7" t="n"/>
      <c r="F300" s="7" t="n"/>
      <c r="G300" s="7" t="n"/>
      <c r="H300" s="8">
        <f>IF(COUNTA(A300:G300)=0,"",IF(TRIM(A300&amp;"")="","Item required",IFERROR(IF(OR(COUNT($B$2)&lt;&gt;1,$B$2&lt;0),"Enter nonnegative DIO threshold in B2",IF(NOT(AND(COUNT(B300,F300)=2,B300&gt;=0,F300&gt;0,COUNT(G300)=COUNTA(G300),N(G300)&gt;=0)),"Enter nonnegative values and positive period days",IF(NOT(OR(AND(COUNT(E300)=1,E300&gt;=0,COUNTA(C300:D300)=0),AND(E300="",COUNT(C300:D300)=2,MIN(C300:D300)&gt;=0))),"Enter average OR both opening and closing",IF(IF(IF(COUNT(E300)=1,E300,IF(C300/2+D300/2=0,(C300+D300)/2,C300/2+D300/2))=0,N(C300)+N(D300)+N(E300)=0,IF(B300=0,TRUE,B300/(IF(COUNT(E300)=1,E300,IF(C300/2+D300/2=0,(C300+D300)/2,C300/2+D300/2)))&gt;0)),"Ready","Calculated value below numeric range; rescale")))),"Check inputs / numeric range")))</f>
        <v/>
      </c>
      <c r="I300" s="8">
        <f>IF(H300&lt;&gt;"Ready","",IFERROR(IF(COUNT(E300)=1,E300,IF(C300/2+D300/2=0,(C300+D300)/2,C300/2+D300/2)),""))</f>
        <v/>
      </c>
      <c r="J300" s="8">
        <f>IF(H300&lt;&gt;"Ready","",IFERROR(IF(I300=0,"",B300/I300),""))</f>
        <v/>
      </c>
      <c r="K300" s="8">
        <f>IF(H300&lt;&gt;"Ready","",IFERROR(IF(OR(I300=0,B300=0),"",F300/J300),""))</f>
        <v/>
      </c>
      <c r="L300" s="8">
        <f>IF(H300&lt;&gt;"Ready","",IFERROR(IF(G300="","",I300*(G300/100)),""))</f>
        <v/>
      </c>
      <c r="M300" s="8">
        <f>IF(H300&lt;&gt;"Ready","",IFERROR(IF(I300=0,"No",IF(B300=0,"Yes",IF(OR(K300&lt;=$B$2,K300-$B$2&lt;=MIN(8.881784197001252E-16*MAX(ABS(K300),ABS($B$2)),1E-9)),"No","Yes"))),""))</f>
        <v/>
      </c>
      <c r="N300" s="8">
        <f>IF(H300&lt;&gt;"Ready","",IFERROR(IF(I300=0,"No inventory",IF(B300=0,"No COGS",IF(M300="Yes","Slow mover","Within threshold"))),""))</f>
        <v/>
      </c>
      <c r="O300" s="8">
        <f>IF(H300&lt;&gt;"Ready","",IFERROR(IF(I300=0,"Turnover and DIO undefined: average inventory is zero. Check snapshot coverage and valuation.",IF(B300=0,"Turnover is zero; DIO has no finite value because COGS is zero. Stock with no COGS is flagged for review.","")),""))</f>
        <v/>
      </c>
    </row>
    <row r="301">
      <c r="A301" s="6" t="n"/>
      <c r="B301" s="7" t="n"/>
      <c r="C301" s="7" t="n"/>
      <c r="D301" s="7" t="n"/>
      <c r="E301" s="7" t="n"/>
      <c r="F301" s="7" t="n"/>
      <c r="G301" s="7" t="n"/>
      <c r="H301" s="8">
        <f>IF(COUNTA(A301:G301)=0,"",IF(TRIM(A301&amp;"")="","Item required",IFERROR(IF(OR(COUNT($B$2)&lt;&gt;1,$B$2&lt;0),"Enter nonnegative DIO threshold in B2",IF(NOT(AND(COUNT(B301,F301)=2,B301&gt;=0,F301&gt;0,COUNT(G301)=COUNTA(G301),N(G301)&gt;=0)),"Enter nonnegative values and positive period days",IF(NOT(OR(AND(COUNT(E301)=1,E301&gt;=0,COUNTA(C301:D301)=0),AND(E301="",COUNT(C301:D301)=2,MIN(C301:D301)&gt;=0))),"Enter average OR both opening and closing",IF(IF(IF(COUNT(E301)=1,E301,IF(C301/2+D301/2=0,(C301+D301)/2,C301/2+D301/2))=0,N(C301)+N(D301)+N(E301)=0,IF(B301=0,TRUE,B301/(IF(COUNT(E301)=1,E301,IF(C301/2+D301/2=0,(C301+D301)/2,C301/2+D301/2)))&gt;0)),"Ready","Calculated value below numeric range; rescale")))),"Check inputs / numeric range")))</f>
        <v/>
      </c>
      <c r="I301" s="8">
        <f>IF(H301&lt;&gt;"Ready","",IFERROR(IF(COUNT(E301)=1,E301,IF(C301/2+D301/2=0,(C301+D301)/2,C301/2+D301/2)),""))</f>
        <v/>
      </c>
      <c r="J301" s="8">
        <f>IF(H301&lt;&gt;"Ready","",IFERROR(IF(I301=0,"",B301/I301),""))</f>
        <v/>
      </c>
      <c r="K301" s="8">
        <f>IF(H301&lt;&gt;"Ready","",IFERROR(IF(OR(I301=0,B301=0),"",F301/J301),""))</f>
        <v/>
      </c>
      <c r="L301" s="8">
        <f>IF(H301&lt;&gt;"Ready","",IFERROR(IF(G301="","",I301*(G301/100)),""))</f>
        <v/>
      </c>
      <c r="M301" s="8">
        <f>IF(H301&lt;&gt;"Ready","",IFERROR(IF(I301=0,"No",IF(B301=0,"Yes",IF(OR(K301&lt;=$B$2,K301-$B$2&lt;=MIN(8.881784197001252E-16*MAX(ABS(K301),ABS($B$2)),1E-9)),"No","Yes"))),""))</f>
        <v/>
      </c>
      <c r="N301" s="8">
        <f>IF(H301&lt;&gt;"Ready","",IFERROR(IF(I301=0,"No inventory",IF(B301=0,"No COGS",IF(M301="Yes","Slow mover","Within threshold"))),""))</f>
        <v/>
      </c>
      <c r="O301" s="8">
        <f>IF(H301&lt;&gt;"Ready","",IFERROR(IF(I301=0,"Turnover and DIO undefined: average inventory is zero. Check snapshot coverage and valuation.",IF(B301=0,"Turnover is zero; DIO has no finite value because COGS is zero. Stock with no COGS is flagged for review.","")),""))</f>
        <v/>
      </c>
    </row>
    <row r="302">
      <c r="A302" s="6" t="n"/>
      <c r="B302" s="7" t="n"/>
      <c r="C302" s="7" t="n"/>
      <c r="D302" s="7" t="n"/>
      <c r="E302" s="7" t="n"/>
      <c r="F302" s="7" t="n"/>
      <c r="G302" s="7" t="n"/>
      <c r="H302" s="8">
        <f>IF(COUNTA(A302:G302)=0,"",IF(TRIM(A302&amp;"")="","Item required",IFERROR(IF(OR(COUNT($B$2)&lt;&gt;1,$B$2&lt;0),"Enter nonnegative DIO threshold in B2",IF(NOT(AND(COUNT(B302,F302)=2,B302&gt;=0,F302&gt;0,COUNT(G302)=COUNTA(G302),N(G302)&gt;=0)),"Enter nonnegative values and positive period days",IF(NOT(OR(AND(COUNT(E302)=1,E302&gt;=0,COUNTA(C302:D302)=0),AND(E302="",COUNT(C302:D302)=2,MIN(C302:D302)&gt;=0))),"Enter average OR both opening and closing",IF(IF(IF(COUNT(E302)=1,E302,IF(C302/2+D302/2=0,(C302+D302)/2,C302/2+D302/2))=0,N(C302)+N(D302)+N(E302)=0,IF(B302=0,TRUE,B302/(IF(COUNT(E302)=1,E302,IF(C302/2+D302/2=0,(C302+D302)/2,C302/2+D302/2)))&gt;0)),"Ready","Calculated value below numeric range; rescale")))),"Check inputs / numeric range")))</f>
        <v/>
      </c>
      <c r="I302" s="8">
        <f>IF(H302&lt;&gt;"Ready","",IFERROR(IF(COUNT(E302)=1,E302,IF(C302/2+D302/2=0,(C302+D302)/2,C302/2+D302/2)),""))</f>
        <v/>
      </c>
      <c r="J302" s="8">
        <f>IF(H302&lt;&gt;"Ready","",IFERROR(IF(I302=0,"",B302/I302),""))</f>
        <v/>
      </c>
      <c r="K302" s="8">
        <f>IF(H302&lt;&gt;"Ready","",IFERROR(IF(OR(I302=0,B302=0),"",F302/J302),""))</f>
        <v/>
      </c>
      <c r="L302" s="8">
        <f>IF(H302&lt;&gt;"Ready","",IFERROR(IF(G302="","",I302*(G302/100)),""))</f>
        <v/>
      </c>
      <c r="M302" s="8">
        <f>IF(H302&lt;&gt;"Ready","",IFERROR(IF(I302=0,"No",IF(B302=0,"Yes",IF(OR(K302&lt;=$B$2,K302-$B$2&lt;=MIN(8.881784197001252E-16*MAX(ABS(K302),ABS($B$2)),1E-9)),"No","Yes"))),""))</f>
        <v/>
      </c>
      <c r="N302" s="8">
        <f>IF(H302&lt;&gt;"Ready","",IFERROR(IF(I302=0,"No inventory",IF(B302=0,"No COGS",IF(M302="Yes","Slow mover","Within threshold"))),""))</f>
        <v/>
      </c>
      <c r="O302" s="8">
        <f>IF(H302&lt;&gt;"Ready","",IFERROR(IF(I302=0,"Turnover and DIO undefined: average inventory is zero. Check snapshot coverage and valuation.",IF(B302=0,"Turnover is zero; DIO has no finite value because COGS is zero. Stock with no COGS is flagged for review.","")),""))</f>
        <v/>
      </c>
    </row>
    <row r="303">
      <c r="A303" s="6" t="n"/>
      <c r="B303" s="7" t="n"/>
      <c r="C303" s="7" t="n"/>
      <c r="D303" s="7" t="n"/>
      <c r="E303" s="7" t="n"/>
      <c r="F303" s="7" t="n"/>
      <c r="G303" s="7" t="n"/>
      <c r="H303" s="8">
        <f>IF(COUNTA(A303:G303)=0,"",IF(TRIM(A303&amp;"")="","Item required",IFERROR(IF(OR(COUNT($B$2)&lt;&gt;1,$B$2&lt;0),"Enter nonnegative DIO threshold in B2",IF(NOT(AND(COUNT(B303,F303)=2,B303&gt;=0,F303&gt;0,COUNT(G303)=COUNTA(G303),N(G303)&gt;=0)),"Enter nonnegative values and positive period days",IF(NOT(OR(AND(COUNT(E303)=1,E303&gt;=0,COUNTA(C303:D303)=0),AND(E303="",COUNT(C303:D303)=2,MIN(C303:D303)&gt;=0))),"Enter average OR both opening and closing",IF(IF(IF(COUNT(E303)=1,E303,IF(C303/2+D303/2=0,(C303+D303)/2,C303/2+D303/2))=0,N(C303)+N(D303)+N(E303)=0,IF(B303=0,TRUE,B303/(IF(COUNT(E303)=1,E303,IF(C303/2+D303/2=0,(C303+D303)/2,C303/2+D303/2)))&gt;0)),"Ready","Calculated value below numeric range; rescale")))),"Check inputs / numeric range")))</f>
        <v/>
      </c>
      <c r="I303" s="8">
        <f>IF(H303&lt;&gt;"Ready","",IFERROR(IF(COUNT(E303)=1,E303,IF(C303/2+D303/2=0,(C303+D303)/2,C303/2+D303/2)),""))</f>
        <v/>
      </c>
      <c r="J303" s="8">
        <f>IF(H303&lt;&gt;"Ready","",IFERROR(IF(I303=0,"",B303/I303),""))</f>
        <v/>
      </c>
      <c r="K303" s="8">
        <f>IF(H303&lt;&gt;"Ready","",IFERROR(IF(OR(I303=0,B303=0),"",F303/J303),""))</f>
        <v/>
      </c>
      <c r="L303" s="8">
        <f>IF(H303&lt;&gt;"Ready","",IFERROR(IF(G303="","",I303*(G303/100)),""))</f>
        <v/>
      </c>
      <c r="M303" s="8">
        <f>IF(H303&lt;&gt;"Ready","",IFERROR(IF(I303=0,"No",IF(B303=0,"Yes",IF(OR(K303&lt;=$B$2,K303-$B$2&lt;=MIN(8.881784197001252E-16*MAX(ABS(K303),ABS($B$2)),1E-9)),"No","Yes"))),""))</f>
        <v/>
      </c>
      <c r="N303" s="8">
        <f>IF(H303&lt;&gt;"Ready","",IFERROR(IF(I303=0,"No inventory",IF(B303=0,"No COGS",IF(M303="Yes","Slow mover","Within threshold"))),""))</f>
        <v/>
      </c>
      <c r="O303" s="8">
        <f>IF(H303&lt;&gt;"Ready","",IFERROR(IF(I303=0,"Turnover and DIO undefined: average inventory is zero. Check snapshot coverage and valuation.",IF(B303=0,"Turnover is zero; DIO has no finite value because COGS is zero. Stock with no COGS is flagged for review.","")),""))</f>
        <v/>
      </c>
    </row>
    <row r="304">
      <c r="A304" s="6" t="n"/>
      <c r="B304" s="7" t="n"/>
      <c r="C304" s="7" t="n"/>
      <c r="D304" s="7" t="n"/>
      <c r="E304" s="7" t="n"/>
      <c r="F304" s="7" t="n"/>
      <c r="G304" s="7" t="n"/>
      <c r="H304" s="8">
        <f>IF(COUNTA(A304:G304)=0,"",IF(TRIM(A304&amp;"")="","Item required",IFERROR(IF(OR(COUNT($B$2)&lt;&gt;1,$B$2&lt;0),"Enter nonnegative DIO threshold in B2",IF(NOT(AND(COUNT(B304,F304)=2,B304&gt;=0,F304&gt;0,COUNT(G304)=COUNTA(G304),N(G304)&gt;=0)),"Enter nonnegative values and positive period days",IF(NOT(OR(AND(COUNT(E304)=1,E304&gt;=0,COUNTA(C304:D304)=0),AND(E304="",COUNT(C304:D304)=2,MIN(C304:D304)&gt;=0))),"Enter average OR both opening and closing",IF(IF(IF(COUNT(E304)=1,E304,IF(C304/2+D304/2=0,(C304+D304)/2,C304/2+D304/2))=0,N(C304)+N(D304)+N(E304)=0,IF(B304=0,TRUE,B304/(IF(COUNT(E304)=1,E304,IF(C304/2+D304/2=0,(C304+D304)/2,C304/2+D304/2)))&gt;0)),"Ready","Calculated value below numeric range; rescale")))),"Check inputs / numeric range")))</f>
        <v/>
      </c>
      <c r="I304" s="8">
        <f>IF(H304&lt;&gt;"Ready","",IFERROR(IF(COUNT(E304)=1,E304,IF(C304/2+D304/2=0,(C304+D304)/2,C304/2+D304/2)),""))</f>
        <v/>
      </c>
      <c r="J304" s="8">
        <f>IF(H304&lt;&gt;"Ready","",IFERROR(IF(I304=0,"",B304/I304),""))</f>
        <v/>
      </c>
      <c r="K304" s="8">
        <f>IF(H304&lt;&gt;"Ready","",IFERROR(IF(OR(I304=0,B304=0),"",F304/J304),""))</f>
        <v/>
      </c>
      <c r="L304" s="8">
        <f>IF(H304&lt;&gt;"Ready","",IFERROR(IF(G304="","",I304*(G304/100)),""))</f>
        <v/>
      </c>
      <c r="M304" s="8">
        <f>IF(H304&lt;&gt;"Ready","",IFERROR(IF(I304=0,"No",IF(B304=0,"Yes",IF(OR(K304&lt;=$B$2,K304-$B$2&lt;=MIN(8.881784197001252E-16*MAX(ABS(K304),ABS($B$2)),1E-9)),"No","Yes"))),""))</f>
        <v/>
      </c>
      <c r="N304" s="8">
        <f>IF(H304&lt;&gt;"Ready","",IFERROR(IF(I304=0,"No inventory",IF(B304=0,"No COGS",IF(M304="Yes","Slow mover","Within threshold"))),""))</f>
        <v/>
      </c>
      <c r="O304" s="8">
        <f>IF(H304&lt;&gt;"Ready","",IFERROR(IF(I304=0,"Turnover and DIO undefined: average inventory is zero. Check snapshot coverage and valuation.",IF(B304=0,"Turnover is zero; DIO has no finite value because COGS is zero. Stock with no COGS is flagged for review.","")),""))</f>
        <v/>
      </c>
    </row>
    <row r="305">
      <c r="A305" s="6" t="n"/>
      <c r="B305" s="7" t="n"/>
      <c r="C305" s="7" t="n"/>
      <c r="D305" s="7" t="n"/>
      <c r="E305" s="7" t="n"/>
      <c r="F305" s="7" t="n"/>
      <c r="G305" s="7" t="n"/>
      <c r="H305" s="8">
        <f>IF(COUNTA(A305:G305)=0,"",IF(TRIM(A305&amp;"")="","Item required",IFERROR(IF(OR(COUNT($B$2)&lt;&gt;1,$B$2&lt;0),"Enter nonnegative DIO threshold in B2",IF(NOT(AND(COUNT(B305,F305)=2,B305&gt;=0,F305&gt;0,COUNT(G305)=COUNTA(G305),N(G305)&gt;=0)),"Enter nonnegative values and positive period days",IF(NOT(OR(AND(COUNT(E305)=1,E305&gt;=0,COUNTA(C305:D305)=0),AND(E305="",COUNT(C305:D305)=2,MIN(C305:D305)&gt;=0))),"Enter average OR both opening and closing",IF(IF(IF(COUNT(E305)=1,E305,IF(C305/2+D305/2=0,(C305+D305)/2,C305/2+D305/2))=0,N(C305)+N(D305)+N(E305)=0,IF(B305=0,TRUE,B305/(IF(COUNT(E305)=1,E305,IF(C305/2+D305/2=0,(C305+D305)/2,C305/2+D305/2)))&gt;0)),"Ready","Calculated value below numeric range; rescale")))),"Check inputs / numeric range")))</f>
        <v/>
      </c>
      <c r="I305" s="8">
        <f>IF(H305&lt;&gt;"Ready","",IFERROR(IF(COUNT(E305)=1,E305,IF(C305/2+D305/2=0,(C305+D305)/2,C305/2+D305/2)),""))</f>
        <v/>
      </c>
      <c r="J305" s="8">
        <f>IF(H305&lt;&gt;"Ready","",IFERROR(IF(I305=0,"",B305/I305),""))</f>
        <v/>
      </c>
      <c r="K305" s="8">
        <f>IF(H305&lt;&gt;"Ready","",IFERROR(IF(OR(I305=0,B305=0),"",F305/J305),""))</f>
        <v/>
      </c>
      <c r="L305" s="8">
        <f>IF(H305&lt;&gt;"Ready","",IFERROR(IF(G305="","",I305*(G305/100)),""))</f>
        <v/>
      </c>
      <c r="M305" s="8">
        <f>IF(H305&lt;&gt;"Ready","",IFERROR(IF(I305=0,"No",IF(B305=0,"Yes",IF(OR(K305&lt;=$B$2,K305-$B$2&lt;=MIN(8.881784197001252E-16*MAX(ABS(K305),ABS($B$2)),1E-9)),"No","Yes"))),""))</f>
        <v/>
      </c>
      <c r="N305" s="8">
        <f>IF(H305&lt;&gt;"Ready","",IFERROR(IF(I305=0,"No inventory",IF(B305=0,"No COGS",IF(M305="Yes","Slow mover","Within threshold"))),""))</f>
        <v/>
      </c>
      <c r="O305" s="8">
        <f>IF(H305&lt;&gt;"Ready","",IFERROR(IF(I305=0,"Turnover and DIO undefined: average inventory is zero. Check snapshot coverage and valuation.",IF(B305=0,"Turnover is zero; DIO has no finite value because COGS is zero. Stock with no COGS is flagged for review.","")),""))</f>
        <v/>
      </c>
    </row>
    <row r="306">
      <c r="A306" s="6" t="n"/>
      <c r="B306" s="7" t="n"/>
      <c r="C306" s="7" t="n"/>
      <c r="D306" s="7" t="n"/>
      <c r="E306" s="7" t="n"/>
      <c r="F306" s="7" t="n"/>
      <c r="G306" s="7" t="n"/>
      <c r="H306" s="8">
        <f>IF(COUNTA(A306:G306)=0,"",IF(TRIM(A306&amp;"")="","Item required",IFERROR(IF(OR(COUNT($B$2)&lt;&gt;1,$B$2&lt;0),"Enter nonnegative DIO threshold in B2",IF(NOT(AND(COUNT(B306,F306)=2,B306&gt;=0,F306&gt;0,COUNT(G306)=COUNTA(G306),N(G306)&gt;=0)),"Enter nonnegative values and positive period days",IF(NOT(OR(AND(COUNT(E306)=1,E306&gt;=0,COUNTA(C306:D306)=0),AND(E306="",COUNT(C306:D306)=2,MIN(C306:D306)&gt;=0))),"Enter average OR both opening and closing",IF(IF(IF(COUNT(E306)=1,E306,IF(C306/2+D306/2=0,(C306+D306)/2,C306/2+D306/2))=0,N(C306)+N(D306)+N(E306)=0,IF(B306=0,TRUE,B306/(IF(COUNT(E306)=1,E306,IF(C306/2+D306/2=0,(C306+D306)/2,C306/2+D306/2)))&gt;0)),"Ready","Calculated value below numeric range; rescale")))),"Check inputs / numeric range")))</f>
        <v/>
      </c>
      <c r="I306" s="8">
        <f>IF(H306&lt;&gt;"Ready","",IFERROR(IF(COUNT(E306)=1,E306,IF(C306/2+D306/2=0,(C306+D306)/2,C306/2+D306/2)),""))</f>
        <v/>
      </c>
      <c r="J306" s="8">
        <f>IF(H306&lt;&gt;"Ready","",IFERROR(IF(I306=0,"",B306/I306),""))</f>
        <v/>
      </c>
      <c r="K306" s="8">
        <f>IF(H306&lt;&gt;"Ready","",IFERROR(IF(OR(I306=0,B306=0),"",F306/J306),""))</f>
        <v/>
      </c>
      <c r="L306" s="8">
        <f>IF(H306&lt;&gt;"Ready","",IFERROR(IF(G306="","",I306*(G306/100)),""))</f>
        <v/>
      </c>
      <c r="M306" s="8">
        <f>IF(H306&lt;&gt;"Ready","",IFERROR(IF(I306=0,"No",IF(B306=0,"Yes",IF(OR(K306&lt;=$B$2,K306-$B$2&lt;=MIN(8.881784197001252E-16*MAX(ABS(K306),ABS($B$2)),1E-9)),"No","Yes"))),""))</f>
        <v/>
      </c>
      <c r="N306" s="8">
        <f>IF(H306&lt;&gt;"Ready","",IFERROR(IF(I306=0,"No inventory",IF(B306=0,"No COGS",IF(M306="Yes","Slow mover","Within threshold"))),""))</f>
        <v/>
      </c>
      <c r="O306" s="8">
        <f>IF(H306&lt;&gt;"Ready","",IFERROR(IF(I306=0,"Turnover and DIO undefined: average inventory is zero. Check snapshot coverage and valuation.",IF(B306=0,"Turnover is zero; DIO has no finite value because COGS is zero. Stock with no COGS is flagged for review.","")),""))</f>
        <v/>
      </c>
    </row>
    <row r="307">
      <c r="A307" s="6" t="n"/>
      <c r="B307" s="7" t="n"/>
      <c r="C307" s="7" t="n"/>
      <c r="D307" s="7" t="n"/>
      <c r="E307" s="7" t="n"/>
      <c r="F307" s="7" t="n"/>
      <c r="G307" s="7" t="n"/>
      <c r="H307" s="8">
        <f>IF(COUNTA(A307:G307)=0,"",IF(TRIM(A307&amp;"")="","Item required",IFERROR(IF(OR(COUNT($B$2)&lt;&gt;1,$B$2&lt;0),"Enter nonnegative DIO threshold in B2",IF(NOT(AND(COUNT(B307,F307)=2,B307&gt;=0,F307&gt;0,COUNT(G307)=COUNTA(G307),N(G307)&gt;=0)),"Enter nonnegative values and positive period days",IF(NOT(OR(AND(COUNT(E307)=1,E307&gt;=0,COUNTA(C307:D307)=0),AND(E307="",COUNT(C307:D307)=2,MIN(C307:D307)&gt;=0))),"Enter average OR both opening and closing",IF(IF(IF(COUNT(E307)=1,E307,IF(C307/2+D307/2=0,(C307+D307)/2,C307/2+D307/2))=0,N(C307)+N(D307)+N(E307)=0,IF(B307=0,TRUE,B307/(IF(COUNT(E307)=1,E307,IF(C307/2+D307/2=0,(C307+D307)/2,C307/2+D307/2)))&gt;0)),"Ready","Calculated value below numeric range; rescale")))),"Check inputs / numeric range")))</f>
        <v/>
      </c>
      <c r="I307" s="8">
        <f>IF(H307&lt;&gt;"Ready","",IFERROR(IF(COUNT(E307)=1,E307,IF(C307/2+D307/2=0,(C307+D307)/2,C307/2+D307/2)),""))</f>
        <v/>
      </c>
      <c r="J307" s="8">
        <f>IF(H307&lt;&gt;"Ready","",IFERROR(IF(I307=0,"",B307/I307),""))</f>
        <v/>
      </c>
      <c r="K307" s="8">
        <f>IF(H307&lt;&gt;"Ready","",IFERROR(IF(OR(I307=0,B307=0),"",F307/J307),""))</f>
        <v/>
      </c>
      <c r="L307" s="8">
        <f>IF(H307&lt;&gt;"Ready","",IFERROR(IF(G307="","",I307*(G307/100)),""))</f>
        <v/>
      </c>
      <c r="M307" s="8">
        <f>IF(H307&lt;&gt;"Ready","",IFERROR(IF(I307=0,"No",IF(B307=0,"Yes",IF(OR(K307&lt;=$B$2,K307-$B$2&lt;=MIN(8.881784197001252E-16*MAX(ABS(K307),ABS($B$2)),1E-9)),"No","Yes"))),""))</f>
        <v/>
      </c>
      <c r="N307" s="8">
        <f>IF(H307&lt;&gt;"Ready","",IFERROR(IF(I307=0,"No inventory",IF(B307=0,"No COGS",IF(M307="Yes","Slow mover","Within threshold"))),""))</f>
        <v/>
      </c>
      <c r="O307" s="8">
        <f>IF(H307&lt;&gt;"Ready","",IFERROR(IF(I307=0,"Turnover and DIO undefined: average inventory is zero. Check snapshot coverage and valuation.",IF(B307=0,"Turnover is zero; DIO has no finite value because COGS is zero. Stock with no COGS is flagged for review.","")),""))</f>
        <v/>
      </c>
    </row>
    <row r="308">
      <c r="A308" s="6" t="n"/>
      <c r="B308" s="7" t="n"/>
      <c r="C308" s="7" t="n"/>
      <c r="D308" s="7" t="n"/>
      <c r="E308" s="7" t="n"/>
      <c r="F308" s="7" t="n"/>
      <c r="G308" s="7" t="n"/>
      <c r="H308" s="8">
        <f>IF(COUNTA(A308:G308)=0,"",IF(TRIM(A308&amp;"")="","Item required",IFERROR(IF(OR(COUNT($B$2)&lt;&gt;1,$B$2&lt;0),"Enter nonnegative DIO threshold in B2",IF(NOT(AND(COUNT(B308,F308)=2,B308&gt;=0,F308&gt;0,COUNT(G308)=COUNTA(G308),N(G308)&gt;=0)),"Enter nonnegative values and positive period days",IF(NOT(OR(AND(COUNT(E308)=1,E308&gt;=0,COUNTA(C308:D308)=0),AND(E308="",COUNT(C308:D308)=2,MIN(C308:D308)&gt;=0))),"Enter average OR both opening and closing",IF(IF(IF(COUNT(E308)=1,E308,IF(C308/2+D308/2=0,(C308+D308)/2,C308/2+D308/2))=0,N(C308)+N(D308)+N(E308)=0,IF(B308=0,TRUE,B308/(IF(COUNT(E308)=1,E308,IF(C308/2+D308/2=0,(C308+D308)/2,C308/2+D308/2)))&gt;0)),"Ready","Calculated value below numeric range; rescale")))),"Check inputs / numeric range")))</f>
        <v/>
      </c>
      <c r="I308" s="8">
        <f>IF(H308&lt;&gt;"Ready","",IFERROR(IF(COUNT(E308)=1,E308,IF(C308/2+D308/2=0,(C308+D308)/2,C308/2+D308/2)),""))</f>
        <v/>
      </c>
      <c r="J308" s="8">
        <f>IF(H308&lt;&gt;"Ready","",IFERROR(IF(I308=0,"",B308/I308),""))</f>
        <v/>
      </c>
      <c r="K308" s="8">
        <f>IF(H308&lt;&gt;"Ready","",IFERROR(IF(OR(I308=0,B308=0),"",F308/J308),""))</f>
        <v/>
      </c>
      <c r="L308" s="8">
        <f>IF(H308&lt;&gt;"Ready","",IFERROR(IF(G308="","",I308*(G308/100)),""))</f>
        <v/>
      </c>
      <c r="M308" s="8">
        <f>IF(H308&lt;&gt;"Ready","",IFERROR(IF(I308=0,"No",IF(B308=0,"Yes",IF(OR(K308&lt;=$B$2,K308-$B$2&lt;=MIN(8.881784197001252E-16*MAX(ABS(K308),ABS($B$2)),1E-9)),"No","Yes"))),""))</f>
        <v/>
      </c>
      <c r="N308" s="8">
        <f>IF(H308&lt;&gt;"Ready","",IFERROR(IF(I308=0,"No inventory",IF(B308=0,"No COGS",IF(M308="Yes","Slow mover","Within threshold"))),""))</f>
        <v/>
      </c>
      <c r="O308" s="8">
        <f>IF(H308&lt;&gt;"Ready","",IFERROR(IF(I308=0,"Turnover and DIO undefined: average inventory is zero. Check snapshot coverage and valuation.",IF(B308=0,"Turnover is zero; DIO has no finite value because COGS is zero. Stock with no COGS is flagged for review.","")),""))</f>
        <v/>
      </c>
    </row>
    <row r="309">
      <c r="A309" s="6" t="n"/>
      <c r="B309" s="7" t="n"/>
      <c r="C309" s="7" t="n"/>
      <c r="D309" s="7" t="n"/>
      <c r="E309" s="7" t="n"/>
      <c r="F309" s="7" t="n"/>
      <c r="G309" s="7" t="n"/>
      <c r="H309" s="8">
        <f>IF(COUNTA(A309:G309)=0,"",IF(TRIM(A309&amp;"")="","Item required",IFERROR(IF(OR(COUNT($B$2)&lt;&gt;1,$B$2&lt;0),"Enter nonnegative DIO threshold in B2",IF(NOT(AND(COUNT(B309,F309)=2,B309&gt;=0,F309&gt;0,COUNT(G309)=COUNTA(G309),N(G309)&gt;=0)),"Enter nonnegative values and positive period days",IF(NOT(OR(AND(COUNT(E309)=1,E309&gt;=0,COUNTA(C309:D309)=0),AND(E309="",COUNT(C309:D309)=2,MIN(C309:D309)&gt;=0))),"Enter average OR both opening and closing",IF(IF(IF(COUNT(E309)=1,E309,IF(C309/2+D309/2=0,(C309+D309)/2,C309/2+D309/2))=0,N(C309)+N(D309)+N(E309)=0,IF(B309=0,TRUE,B309/(IF(COUNT(E309)=1,E309,IF(C309/2+D309/2=0,(C309+D309)/2,C309/2+D309/2)))&gt;0)),"Ready","Calculated value below numeric range; rescale")))),"Check inputs / numeric range")))</f>
        <v/>
      </c>
      <c r="I309" s="8">
        <f>IF(H309&lt;&gt;"Ready","",IFERROR(IF(COUNT(E309)=1,E309,IF(C309/2+D309/2=0,(C309+D309)/2,C309/2+D309/2)),""))</f>
        <v/>
      </c>
      <c r="J309" s="8">
        <f>IF(H309&lt;&gt;"Ready","",IFERROR(IF(I309=0,"",B309/I309),""))</f>
        <v/>
      </c>
      <c r="K309" s="8">
        <f>IF(H309&lt;&gt;"Ready","",IFERROR(IF(OR(I309=0,B309=0),"",F309/J309),""))</f>
        <v/>
      </c>
      <c r="L309" s="8">
        <f>IF(H309&lt;&gt;"Ready","",IFERROR(IF(G309="","",I309*(G309/100)),""))</f>
        <v/>
      </c>
      <c r="M309" s="8">
        <f>IF(H309&lt;&gt;"Ready","",IFERROR(IF(I309=0,"No",IF(B309=0,"Yes",IF(OR(K309&lt;=$B$2,K309-$B$2&lt;=MIN(8.881784197001252E-16*MAX(ABS(K309),ABS($B$2)),1E-9)),"No","Yes"))),""))</f>
        <v/>
      </c>
      <c r="N309" s="8">
        <f>IF(H309&lt;&gt;"Ready","",IFERROR(IF(I309=0,"No inventory",IF(B309=0,"No COGS",IF(M309="Yes","Slow mover","Within threshold"))),""))</f>
        <v/>
      </c>
      <c r="O309" s="8">
        <f>IF(H309&lt;&gt;"Ready","",IFERROR(IF(I309=0,"Turnover and DIO undefined: average inventory is zero. Check snapshot coverage and valuation.",IF(B309=0,"Turnover is zero; DIO has no finite value because COGS is zero. Stock with no COGS is flagged for review.","")),""))</f>
        <v/>
      </c>
    </row>
    <row r="310">
      <c r="A310" s="6" t="n"/>
      <c r="B310" s="7" t="n"/>
      <c r="C310" s="7" t="n"/>
      <c r="D310" s="7" t="n"/>
      <c r="E310" s="7" t="n"/>
      <c r="F310" s="7" t="n"/>
      <c r="G310" s="7" t="n"/>
      <c r="H310" s="8">
        <f>IF(COUNTA(A310:G310)=0,"",IF(TRIM(A310&amp;"")="","Item required",IFERROR(IF(OR(COUNT($B$2)&lt;&gt;1,$B$2&lt;0),"Enter nonnegative DIO threshold in B2",IF(NOT(AND(COUNT(B310,F310)=2,B310&gt;=0,F310&gt;0,COUNT(G310)=COUNTA(G310),N(G310)&gt;=0)),"Enter nonnegative values and positive period days",IF(NOT(OR(AND(COUNT(E310)=1,E310&gt;=0,COUNTA(C310:D310)=0),AND(E310="",COUNT(C310:D310)=2,MIN(C310:D310)&gt;=0))),"Enter average OR both opening and closing",IF(IF(IF(COUNT(E310)=1,E310,IF(C310/2+D310/2=0,(C310+D310)/2,C310/2+D310/2))=0,N(C310)+N(D310)+N(E310)=0,IF(B310=0,TRUE,B310/(IF(COUNT(E310)=1,E310,IF(C310/2+D310/2=0,(C310+D310)/2,C310/2+D310/2)))&gt;0)),"Ready","Calculated value below numeric range; rescale")))),"Check inputs / numeric range")))</f>
        <v/>
      </c>
      <c r="I310" s="8">
        <f>IF(H310&lt;&gt;"Ready","",IFERROR(IF(COUNT(E310)=1,E310,IF(C310/2+D310/2=0,(C310+D310)/2,C310/2+D310/2)),""))</f>
        <v/>
      </c>
      <c r="J310" s="8">
        <f>IF(H310&lt;&gt;"Ready","",IFERROR(IF(I310=0,"",B310/I310),""))</f>
        <v/>
      </c>
      <c r="K310" s="8">
        <f>IF(H310&lt;&gt;"Ready","",IFERROR(IF(OR(I310=0,B310=0),"",F310/J310),""))</f>
        <v/>
      </c>
      <c r="L310" s="8">
        <f>IF(H310&lt;&gt;"Ready","",IFERROR(IF(G310="","",I310*(G310/100)),""))</f>
        <v/>
      </c>
      <c r="M310" s="8">
        <f>IF(H310&lt;&gt;"Ready","",IFERROR(IF(I310=0,"No",IF(B310=0,"Yes",IF(OR(K310&lt;=$B$2,K310-$B$2&lt;=MIN(8.881784197001252E-16*MAX(ABS(K310),ABS($B$2)),1E-9)),"No","Yes"))),""))</f>
        <v/>
      </c>
      <c r="N310" s="8">
        <f>IF(H310&lt;&gt;"Ready","",IFERROR(IF(I310=0,"No inventory",IF(B310=0,"No COGS",IF(M310="Yes","Slow mover","Within threshold"))),""))</f>
        <v/>
      </c>
      <c r="O310" s="8">
        <f>IF(H310&lt;&gt;"Ready","",IFERROR(IF(I310=0,"Turnover and DIO undefined: average inventory is zero. Check snapshot coverage and valuation.",IF(B310=0,"Turnover is zero; DIO has no finite value because COGS is zero. Stock with no COGS is flagged for review.","")),""))</f>
        <v/>
      </c>
    </row>
    <row r="311">
      <c r="A311" s="6" t="n"/>
      <c r="B311" s="7" t="n"/>
      <c r="C311" s="7" t="n"/>
      <c r="D311" s="7" t="n"/>
      <c r="E311" s="7" t="n"/>
      <c r="F311" s="7" t="n"/>
      <c r="G311" s="7" t="n"/>
      <c r="H311" s="8">
        <f>IF(COUNTA(A311:G311)=0,"",IF(TRIM(A311&amp;"")="","Item required",IFERROR(IF(OR(COUNT($B$2)&lt;&gt;1,$B$2&lt;0),"Enter nonnegative DIO threshold in B2",IF(NOT(AND(COUNT(B311,F311)=2,B311&gt;=0,F311&gt;0,COUNT(G311)=COUNTA(G311),N(G311)&gt;=0)),"Enter nonnegative values and positive period days",IF(NOT(OR(AND(COUNT(E311)=1,E311&gt;=0,COUNTA(C311:D311)=0),AND(E311="",COUNT(C311:D311)=2,MIN(C311:D311)&gt;=0))),"Enter average OR both opening and closing",IF(IF(IF(COUNT(E311)=1,E311,IF(C311/2+D311/2=0,(C311+D311)/2,C311/2+D311/2))=0,N(C311)+N(D311)+N(E311)=0,IF(B311=0,TRUE,B311/(IF(COUNT(E311)=1,E311,IF(C311/2+D311/2=0,(C311+D311)/2,C311/2+D311/2)))&gt;0)),"Ready","Calculated value below numeric range; rescale")))),"Check inputs / numeric range")))</f>
        <v/>
      </c>
      <c r="I311" s="8">
        <f>IF(H311&lt;&gt;"Ready","",IFERROR(IF(COUNT(E311)=1,E311,IF(C311/2+D311/2=0,(C311+D311)/2,C311/2+D311/2)),""))</f>
        <v/>
      </c>
      <c r="J311" s="8">
        <f>IF(H311&lt;&gt;"Ready","",IFERROR(IF(I311=0,"",B311/I311),""))</f>
        <v/>
      </c>
      <c r="K311" s="8">
        <f>IF(H311&lt;&gt;"Ready","",IFERROR(IF(OR(I311=0,B311=0),"",F311/J311),""))</f>
        <v/>
      </c>
      <c r="L311" s="8">
        <f>IF(H311&lt;&gt;"Ready","",IFERROR(IF(G311="","",I311*(G311/100)),""))</f>
        <v/>
      </c>
      <c r="M311" s="8">
        <f>IF(H311&lt;&gt;"Ready","",IFERROR(IF(I311=0,"No",IF(B311=0,"Yes",IF(OR(K311&lt;=$B$2,K311-$B$2&lt;=MIN(8.881784197001252E-16*MAX(ABS(K311),ABS($B$2)),1E-9)),"No","Yes"))),""))</f>
        <v/>
      </c>
      <c r="N311" s="8">
        <f>IF(H311&lt;&gt;"Ready","",IFERROR(IF(I311=0,"No inventory",IF(B311=0,"No COGS",IF(M311="Yes","Slow mover","Within threshold"))),""))</f>
        <v/>
      </c>
      <c r="O311" s="8">
        <f>IF(H311&lt;&gt;"Ready","",IFERROR(IF(I311=0,"Turnover and DIO undefined: average inventory is zero. Check snapshot coverage and valuation.",IF(B311=0,"Turnover is zero; DIO has no finite value because COGS is zero. Stock with no COGS is flagged for review.","")),""))</f>
        <v/>
      </c>
    </row>
    <row r="312">
      <c r="A312" s="6" t="n"/>
      <c r="B312" s="7" t="n"/>
      <c r="C312" s="7" t="n"/>
      <c r="D312" s="7" t="n"/>
      <c r="E312" s="7" t="n"/>
      <c r="F312" s="7" t="n"/>
      <c r="G312" s="7" t="n"/>
      <c r="H312" s="8">
        <f>IF(COUNTA(A312:G312)=0,"",IF(TRIM(A312&amp;"")="","Item required",IFERROR(IF(OR(COUNT($B$2)&lt;&gt;1,$B$2&lt;0),"Enter nonnegative DIO threshold in B2",IF(NOT(AND(COUNT(B312,F312)=2,B312&gt;=0,F312&gt;0,COUNT(G312)=COUNTA(G312),N(G312)&gt;=0)),"Enter nonnegative values and positive period days",IF(NOT(OR(AND(COUNT(E312)=1,E312&gt;=0,COUNTA(C312:D312)=0),AND(E312="",COUNT(C312:D312)=2,MIN(C312:D312)&gt;=0))),"Enter average OR both opening and closing",IF(IF(IF(COUNT(E312)=1,E312,IF(C312/2+D312/2=0,(C312+D312)/2,C312/2+D312/2))=0,N(C312)+N(D312)+N(E312)=0,IF(B312=0,TRUE,B312/(IF(COUNT(E312)=1,E312,IF(C312/2+D312/2=0,(C312+D312)/2,C312/2+D312/2)))&gt;0)),"Ready","Calculated value below numeric range; rescale")))),"Check inputs / numeric range")))</f>
        <v/>
      </c>
      <c r="I312" s="8">
        <f>IF(H312&lt;&gt;"Ready","",IFERROR(IF(COUNT(E312)=1,E312,IF(C312/2+D312/2=0,(C312+D312)/2,C312/2+D312/2)),""))</f>
        <v/>
      </c>
      <c r="J312" s="8">
        <f>IF(H312&lt;&gt;"Ready","",IFERROR(IF(I312=0,"",B312/I312),""))</f>
        <v/>
      </c>
      <c r="K312" s="8">
        <f>IF(H312&lt;&gt;"Ready","",IFERROR(IF(OR(I312=0,B312=0),"",F312/J312),""))</f>
        <v/>
      </c>
      <c r="L312" s="8">
        <f>IF(H312&lt;&gt;"Ready","",IFERROR(IF(G312="","",I312*(G312/100)),""))</f>
        <v/>
      </c>
      <c r="M312" s="8">
        <f>IF(H312&lt;&gt;"Ready","",IFERROR(IF(I312=0,"No",IF(B312=0,"Yes",IF(OR(K312&lt;=$B$2,K312-$B$2&lt;=MIN(8.881784197001252E-16*MAX(ABS(K312),ABS($B$2)),1E-9)),"No","Yes"))),""))</f>
        <v/>
      </c>
      <c r="N312" s="8">
        <f>IF(H312&lt;&gt;"Ready","",IFERROR(IF(I312=0,"No inventory",IF(B312=0,"No COGS",IF(M312="Yes","Slow mover","Within threshold"))),""))</f>
        <v/>
      </c>
      <c r="O312" s="8">
        <f>IF(H312&lt;&gt;"Ready","",IFERROR(IF(I312=0,"Turnover and DIO undefined: average inventory is zero. Check snapshot coverage and valuation.",IF(B312=0,"Turnover is zero; DIO has no finite value because COGS is zero. Stock with no COGS is flagged for review.","")),""))</f>
        <v/>
      </c>
    </row>
    <row r="313">
      <c r="A313" s="6" t="n"/>
      <c r="B313" s="7" t="n"/>
      <c r="C313" s="7" t="n"/>
      <c r="D313" s="7" t="n"/>
      <c r="E313" s="7" t="n"/>
      <c r="F313" s="7" t="n"/>
      <c r="G313" s="7" t="n"/>
      <c r="H313" s="8">
        <f>IF(COUNTA(A313:G313)=0,"",IF(TRIM(A313&amp;"")="","Item required",IFERROR(IF(OR(COUNT($B$2)&lt;&gt;1,$B$2&lt;0),"Enter nonnegative DIO threshold in B2",IF(NOT(AND(COUNT(B313,F313)=2,B313&gt;=0,F313&gt;0,COUNT(G313)=COUNTA(G313),N(G313)&gt;=0)),"Enter nonnegative values and positive period days",IF(NOT(OR(AND(COUNT(E313)=1,E313&gt;=0,COUNTA(C313:D313)=0),AND(E313="",COUNT(C313:D313)=2,MIN(C313:D313)&gt;=0))),"Enter average OR both opening and closing",IF(IF(IF(COUNT(E313)=1,E313,IF(C313/2+D313/2=0,(C313+D313)/2,C313/2+D313/2))=0,N(C313)+N(D313)+N(E313)=0,IF(B313=0,TRUE,B313/(IF(COUNT(E313)=1,E313,IF(C313/2+D313/2=0,(C313+D313)/2,C313/2+D313/2)))&gt;0)),"Ready","Calculated value below numeric range; rescale")))),"Check inputs / numeric range")))</f>
        <v/>
      </c>
      <c r="I313" s="8">
        <f>IF(H313&lt;&gt;"Ready","",IFERROR(IF(COUNT(E313)=1,E313,IF(C313/2+D313/2=0,(C313+D313)/2,C313/2+D313/2)),""))</f>
        <v/>
      </c>
      <c r="J313" s="8">
        <f>IF(H313&lt;&gt;"Ready","",IFERROR(IF(I313=0,"",B313/I313),""))</f>
        <v/>
      </c>
      <c r="K313" s="8">
        <f>IF(H313&lt;&gt;"Ready","",IFERROR(IF(OR(I313=0,B313=0),"",F313/J313),""))</f>
        <v/>
      </c>
      <c r="L313" s="8">
        <f>IF(H313&lt;&gt;"Ready","",IFERROR(IF(G313="","",I313*(G313/100)),""))</f>
        <v/>
      </c>
      <c r="M313" s="8">
        <f>IF(H313&lt;&gt;"Ready","",IFERROR(IF(I313=0,"No",IF(B313=0,"Yes",IF(OR(K313&lt;=$B$2,K313-$B$2&lt;=MIN(8.881784197001252E-16*MAX(ABS(K313),ABS($B$2)),1E-9)),"No","Yes"))),""))</f>
        <v/>
      </c>
      <c r="N313" s="8">
        <f>IF(H313&lt;&gt;"Ready","",IFERROR(IF(I313=0,"No inventory",IF(B313=0,"No COGS",IF(M313="Yes","Slow mover","Within threshold"))),""))</f>
        <v/>
      </c>
      <c r="O313" s="8">
        <f>IF(H313&lt;&gt;"Ready","",IFERROR(IF(I313=0,"Turnover and DIO undefined: average inventory is zero. Check snapshot coverage and valuation.",IF(B313=0,"Turnover is zero; DIO has no finite value because COGS is zero. Stock with no COGS is flagged for review.","")),""))</f>
        <v/>
      </c>
    </row>
    <row r="314">
      <c r="A314" s="6" t="n"/>
      <c r="B314" s="7" t="n"/>
      <c r="C314" s="7" t="n"/>
      <c r="D314" s="7" t="n"/>
      <c r="E314" s="7" t="n"/>
      <c r="F314" s="7" t="n"/>
      <c r="G314" s="7" t="n"/>
      <c r="H314" s="8">
        <f>IF(COUNTA(A314:G314)=0,"",IF(TRIM(A314&amp;"")="","Item required",IFERROR(IF(OR(COUNT($B$2)&lt;&gt;1,$B$2&lt;0),"Enter nonnegative DIO threshold in B2",IF(NOT(AND(COUNT(B314,F314)=2,B314&gt;=0,F314&gt;0,COUNT(G314)=COUNTA(G314),N(G314)&gt;=0)),"Enter nonnegative values and positive period days",IF(NOT(OR(AND(COUNT(E314)=1,E314&gt;=0,COUNTA(C314:D314)=0),AND(E314="",COUNT(C314:D314)=2,MIN(C314:D314)&gt;=0))),"Enter average OR both opening and closing",IF(IF(IF(COUNT(E314)=1,E314,IF(C314/2+D314/2=0,(C314+D314)/2,C314/2+D314/2))=0,N(C314)+N(D314)+N(E314)=0,IF(B314=0,TRUE,B314/(IF(COUNT(E314)=1,E314,IF(C314/2+D314/2=0,(C314+D314)/2,C314/2+D314/2)))&gt;0)),"Ready","Calculated value below numeric range; rescale")))),"Check inputs / numeric range")))</f>
        <v/>
      </c>
      <c r="I314" s="8">
        <f>IF(H314&lt;&gt;"Ready","",IFERROR(IF(COUNT(E314)=1,E314,IF(C314/2+D314/2=0,(C314+D314)/2,C314/2+D314/2)),""))</f>
        <v/>
      </c>
      <c r="J314" s="8">
        <f>IF(H314&lt;&gt;"Ready","",IFERROR(IF(I314=0,"",B314/I314),""))</f>
        <v/>
      </c>
      <c r="K314" s="8">
        <f>IF(H314&lt;&gt;"Ready","",IFERROR(IF(OR(I314=0,B314=0),"",F314/J314),""))</f>
        <v/>
      </c>
      <c r="L314" s="8">
        <f>IF(H314&lt;&gt;"Ready","",IFERROR(IF(G314="","",I314*(G314/100)),""))</f>
        <v/>
      </c>
      <c r="M314" s="8">
        <f>IF(H314&lt;&gt;"Ready","",IFERROR(IF(I314=0,"No",IF(B314=0,"Yes",IF(OR(K314&lt;=$B$2,K314-$B$2&lt;=MIN(8.881784197001252E-16*MAX(ABS(K314),ABS($B$2)),1E-9)),"No","Yes"))),""))</f>
        <v/>
      </c>
      <c r="N314" s="8">
        <f>IF(H314&lt;&gt;"Ready","",IFERROR(IF(I314=0,"No inventory",IF(B314=0,"No COGS",IF(M314="Yes","Slow mover","Within threshold"))),""))</f>
        <v/>
      </c>
      <c r="O314" s="8">
        <f>IF(H314&lt;&gt;"Ready","",IFERROR(IF(I314=0,"Turnover and DIO undefined: average inventory is zero. Check snapshot coverage and valuation.",IF(B314=0,"Turnover is zero; DIO has no finite value because COGS is zero. Stock with no COGS is flagged for review.","")),""))</f>
        <v/>
      </c>
    </row>
    <row r="315">
      <c r="A315" s="6" t="n"/>
      <c r="B315" s="7" t="n"/>
      <c r="C315" s="7" t="n"/>
      <c r="D315" s="7" t="n"/>
      <c r="E315" s="7" t="n"/>
      <c r="F315" s="7" t="n"/>
      <c r="G315" s="7" t="n"/>
      <c r="H315" s="8">
        <f>IF(COUNTA(A315:G315)=0,"",IF(TRIM(A315&amp;"")="","Item required",IFERROR(IF(OR(COUNT($B$2)&lt;&gt;1,$B$2&lt;0),"Enter nonnegative DIO threshold in B2",IF(NOT(AND(COUNT(B315,F315)=2,B315&gt;=0,F315&gt;0,COUNT(G315)=COUNTA(G315),N(G315)&gt;=0)),"Enter nonnegative values and positive period days",IF(NOT(OR(AND(COUNT(E315)=1,E315&gt;=0,COUNTA(C315:D315)=0),AND(E315="",COUNT(C315:D315)=2,MIN(C315:D315)&gt;=0))),"Enter average OR both opening and closing",IF(IF(IF(COUNT(E315)=1,E315,IF(C315/2+D315/2=0,(C315+D315)/2,C315/2+D315/2))=0,N(C315)+N(D315)+N(E315)=0,IF(B315=0,TRUE,B315/(IF(COUNT(E315)=1,E315,IF(C315/2+D315/2=0,(C315+D315)/2,C315/2+D315/2)))&gt;0)),"Ready","Calculated value below numeric range; rescale")))),"Check inputs / numeric range")))</f>
        <v/>
      </c>
      <c r="I315" s="8">
        <f>IF(H315&lt;&gt;"Ready","",IFERROR(IF(COUNT(E315)=1,E315,IF(C315/2+D315/2=0,(C315+D315)/2,C315/2+D315/2)),""))</f>
        <v/>
      </c>
      <c r="J315" s="8">
        <f>IF(H315&lt;&gt;"Ready","",IFERROR(IF(I315=0,"",B315/I315),""))</f>
        <v/>
      </c>
      <c r="K315" s="8">
        <f>IF(H315&lt;&gt;"Ready","",IFERROR(IF(OR(I315=0,B315=0),"",F315/J315),""))</f>
        <v/>
      </c>
      <c r="L315" s="8">
        <f>IF(H315&lt;&gt;"Ready","",IFERROR(IF(G315="","",I315*(G315/100)),""))</f>
        <v/>
      </c>
      <c r="M315" s="8">
        <f>IF(H315&lt;&gt;"Ready","",IFERROR(IF(I315=0,"No",IF(B315=0,"Yes",IF(OR(K315&lt;=$B$2,K315-$B$2&lt;=MIN(8.881784197001252E-16*MAX(ABS(K315),ABS($B$2)),1E-9)),"No","Yes"))),""))</f>
        <v/>
      </c>
      <c r="N315" s="8">
        <f>IF(H315&lt;&gt;"Ready","",IFERROR(IF(I315=0,"No inventory",IF(B315=0,"No COGS",IF(M315="Yes","Slow mover","Within threshold"))),""))</f>
        <v/>
      </c>
      <c r="O315" s="8">
        <f>IF(H315&lt;&gt;"Ready","",IFERROR(IF(I315=0,"Turnover and DIO undefined: average inventory is zero. Check snapshot coverage and valuation.",IF(B315=0,"Turnover is zero; DIO has no finite value because COGS is zero. Stock with no COGS is flagged for review.","")),""))</f>
        <v/>
      </c>
    </row>
    <row r="316">
      <c r="A316" s="6" t="n"/>
      <c r="B316" s="7" t="n"/>
      <c r="C316" s="7" t="n"/>
      <c r="D316" s="7" t="n"/>
      <c r="E316" s="7" t="n"/>
      <c r="F316" s="7" t="n"/>
      <c r="G316" s="7" t="n"/>
      <c r="H316" s="8">
        <f>IF(COUNTA(A316:G316)=0,"",IF(TRIM(A316&amp;"")="","Item required",IFERROR(IF(OR(COUNT($B$2)&lt;&gt;1,$B$2&lt;0),"Enter nonnegative DIO threshold in B2",IF(NOT(AND(COUNT(B316,F316)=2,B316&gt;=0,F316&gt;0,COUNT(G316)=COUNTA(G316),N(G316)&gt;=0)),"Enter nonnegative values and positive period days",IF(NOT(OR(AND(COUNT(E316)=1,E316&gt;=0,COUNTA(C316:D316)=0),AND(E316="",COUNT(C316:D316)=2,MIN(C316:D316)&gt;=0))),"Enter average OR both opening and closing",IF(IF(IF(COUNT(E316)=1,E316,IF(C316/2+D316/2=0,(C316+D316)/2,C316/2+D316/2))=0,N(C316)+N(D316)+N(E316)=0,IF(B316=0,TRUE,B316/(IF(COUNT(E316)=1,E316,IF(C316/2+D316/2=0,(C316+D316)/2,C316/2+D316/2)))&gt;0)),"Ready","Calculated value below numeric range; rescale")))),"Check inputs / numeric range")))</f>
        <v/>
      </c>
      <c r="I316" s="8">
        <f>IF(H316&lt;&gt;"Ready","",IFERROR(IF(COUNT(E316)=1,E316,IF(C316/2+D316/2=0,(C316+D316)/2,C316/2+D316/2)),""))</f>
        <v/>
      </c>
      <c r="J316" s="8">
        <f>IF(H316&lt;&gt;"Ready","",IFERROR(IF(I316=0,"",B316/I316),""))</f>
        <v/>
      </c>
      <c r="K316" s="8">
        <f>IF(H316&lt;&gt;"Ready","",IFERROR(IF(OR(I316=0,B316=0),"",F316/J316),""))</f>
        <v/>
      </c>
      <c r="L316" s="8">
        <f>IF(H316&lt;&gt;"Ready","",IFERROR(IF(G316="","",I316*(G316/100)),""))</f>
        <v/>
      </c>
      <c r="M316" s="8">
        <f>IF(H316&lt;&gt;"Ready","",IFERROR(IF(I316=0,"No",IF(B316=0,"Yes",IF(OR(K316&lt;=$B$2,K316-$B$2&lt;=MIN(8.881784197001252E-16*MAX(ABS(K316),ABS($B$2)),1E-9)),"No","Yes"))),""))</f>
        <v/>
      </c>
      <c r="N316" s="8">
        <f>IF(H316&lt;&gt;"Ready","",IFERROR(IF(I316=0,"No inventory",IF(B316=0,"No COGS",IF(M316="Yes","Slow mover","Within threshold"))),""))</f>
        <v/>
      </c>
      <c r="O316" s="8">
        <f>IF(H316&lt;&gt;"Ready","",IFERROR(IF(I316=0,"Turnover and DIO undefined: average inventory is zero. Check snapshot coverage and valuation.",IF(B316=0,"Turnover is zero; DIO has no finite value because COGS is zero. Stock with no COGS is flagged for review.","")),""))</f>
        <v/>
      </c>
    </row>
    <row r="317">
      <c r="A317" s="6" t="n"/>
      <c r="B317" s="7" t="n"/>
      <c r="C317" s="7" t="n"/>
      <c r="D317" s="7" t="n"/>
      <c r="E317" s="7" t="n"/>
      <c r="F317" s="7" t="n"/>
      <c r="G317" s="7" t="n"/>
      <c r="H317" s="8">
        <f>IF(COUNTA(A317:G317)=0,"",IF(TRIM(A317&amp;"")="","Item required",IFERROR(IF(OR(COUNT($B$2)&lt;&gt;1,$B$2&lt;0),"Enter nonnegative DIO threshold in B2",IF(NOT(AND(COUNT(B317,F317)=2,B317&gt;=0,F317&gt;0,COUNT(G317)=COUNTA(G317),N(G317)&gt;=0)),"Enter nonnegative values and positive period days",IF(NOT(OR(AND(COUNT(E317)=1,E317&gt;=0,COUNTA(C317:D317)=0),AND(E317="",COUNT(C317:D317)=2,MIN(C317:D317)&gt;=0))),"Enter average OR both opening and closing",IF(IF(IF(COUNT(E317)=1,E317,IF(C317/2+D317/2=0,(C317+D317)/2,C317/2+D317/2))=0,N(C317)+N(D317)+N(E317)=0,IF(B317=0,TRUE,B317/(IF(COUNT(E317)=1,E317,IF(C317/2+D317/2=0,(C317+D317)/2,C317/2+D317/2)))&gt;0)),"Ready","Calculated value below numeric range; rescale")))),"Check inputs / numeric range")))</f>
        <v/>
      </c>
      <c r="I317" s="8">
        <f>IF(H317&lt;&gt;"Ready","",IFERROR(IF(COUNT(E317)=1,E317,IF(C317/2+D317/2=0,(C317+D317)/2,C317/2+D317/2)),""))</f>
        <v/>
      </c>
      <c r="J317" s="8">
        <f>IF(H317&lt;&gt;"Ready","",IFERROR(IF(I317=0,"",B317/I317),""))</f>
        <v/>
      </c>
      <c r="K317" s="8">
        <f>IF(H317&lt;&gt;"Ready","",IFERROR(IF(OR(I317=0,B317=0),"",F317/J317),""))</f>
        <v/>
      </c>
      <c r="L317" s="8">
        <f>IF(H317&lt;&gt;"Ready","",IFERROR(IF(G317="","",I317*(G317/100)),""))</f>
        <v/>
      </c>
      <c r="M317" s="8">
        <f>IF(H317&lt;&gt;"Ready","",IFERROR(IF(I317=0,"No",IF(B317=0,"Yes",IF(OR(K317&lt;=$B$2,K317-$B$2&lt;=MIN(8.881784197001252E-16*MAX(ABS(K317),ABS($B$2)),1E-9)),"No","Yes"))),""))</f>
        <v/>
      </c>
      <c r="N317" s="8">
        <f>IF(H317&lt;&gt;"Ready","",IFERROR(IF(I317=0,"No inventory",IF(B317=0,"No COGS",IF(M317="Yes","Slow mover","Within threshold"))),""))</f>
        <v/>
      </c>
      <c r="O317" s="8">
        <f>IF(H317&lt;&gt;"Ready","",IFERROR(IF(I317=0,"Turnover and DIO undefined: average inventory is zero. Check snapshot coverage and valuation.",IF(B317=0,"Turnover is zero; DIO has no finite value because COGS is zero. Stock with no COGS is flagged for review.","")),""))</f>
        <v/>
      </c>
    </row>
    <row r="318">
      <c r="A318" s="6" t="n"/>
      <c r="B318" s="7" t="n"/>
      <c r="C318" s="7" t="n"/>
      <c r="D318" s="7" t="n"/>
      <c r="E318" s="7" t="n"/>
      <c r="F318" s="7" t="n"/>
      <c r="G318" s="7" t="n"/>
      <c r="H318" s="8">
        <f>IF(COUNTA(A318:G318)=0,"",IF(TRIM(A318&amp;"")="","Item required",IFERROR(IF(OR(COUNT($B$2)&lt;&gt;1,$B$2&lt;0),"Enter nonnegative DIO threshold in B2",IF(NOT(AND(COUNT(B318,F318)=2,B318&gt;=0,F318&gt;0,COUNT(G318)=COUNTA(G318),N(G318)&gt;=0)),"Enter nonnegative values and positive period days",IF(NOT(OR(AND(COUNT(E318)=1,E318&gt;=0,COUNTA(C318:D318)=0),AND(E318="",COUNT(C318:D318)=2,MIN(C318:D318)&gt;=0))),"Enter average OR both opening and closing",IF(IF(IF(COUNT(E318)=1,E318,IF(C318/2+D318/2=0,(C318+D318)/2,C318/2+D318/2))=0,N(C318)+N(D318)+N(E318)=0,IF(B318=0,TRUE,B318/(IF(COUNT(E318)=1,E318,IF(C318/2+D318/2=0,(C318+D318)/2,C318/2+D318/2)))&gt;0)),"Ready","Calculated value below numeric range; rescale")))),"Check inputs / numeric range")))</f>
        <v/>
      </c>
      <c r="I318" s="8">
        <f>IF(H318&lt;&gt;"Ready","",IFERROR(IF(COUNT(E318)=1,E318,IF(C318/2+D318/2=0,(C318+D318)/2,C318/2+D318/2)),""))</f>
        <v/>
      </c>
      <c r="J318" s="8">
        <f>IF(H318&lt;&gt;"Ready","",IFERROR(IF(I318=0,"",B318/I318),""))</f>
        <v/>
      </c>
      <c r="K318" s="8">
        <f>IF(H318&lt;&gt;"Ready","",IFERROR(IF(OR(I318=0,B318=0),"",F318/J318),""))</f>
        <v/>
      </c>
      <c r="L318" s="8">
        <f>IF(H318&lt;&gt;"Ready","",IFERROR(IF(G318="","",I318*(G318/100)),""))</f>
        <v/>
      </c>
      <c r="M318" s="8">
        <f>IF(H318&lt;&gt;"Ready","",IFERROR(IF(I318=0,"No",IF(B318=0,"Yes",IF(OR(K318&lt;=$B$2,K318-$B$2&lt;=MIN(8.881784197001252E-16*MAX(ABS(K318),ABS($B$2)),1E-9)),"No","Yes"))),""))</f>
        <v/>
      </c>
      <c r="N318" s="8">
        <f>IF(H318&lt;&gt;"Ready","",IFERROR(IF(I318=0,"No inventory",IF(B318=0,"No COGS",IF(M318="Yes","Slow mover","Within threshold"))),""))</f>
        <v/>
      </c>
      <c r="O318" s="8">
        <f>IF(H318&lt;&gt;"Ready","",IFERROR(IF(I318=0,"Turnover and DIO undefined: average inventory is zero. Check snapshot coverage and valuation.",IF(B318=0,"Turnover is zero; DIO has no finite value because COGS is zero. Stock with no COGS is flagged for review.","")),""))</f>
        <v/>
      </c>
    </row>
    <row r="319">
      <c r="A319" s="6" t="n"/>
      <c r="B319" s="7" t="n"/>
      <c r="C319" s="7" t="n"/>
      <c r="D319" s="7" t="n"/>
      <c r="E319" s="7" t="n"/>
      <c r="F319" s="7" t="n"/>
      <c r="G319" s="7" t="n"/>
      <c r="H319" s="8">
        <f>IF(COUNTA(A319:G319)=0,"",IF(TRIM(A319&amp;"")="","Item required",IFERROR(IF(OR(COUNT($B$2)&lt;&gt;1,$B$2&lt;0),"Enter nonnegative DIO threshold in B2",IF(NOT(AND(COUNT(B319,F319)=2,B319&gt;=0,F319&gt;0,COUNT(G319)=COUNTA(G319),N(G319)&gt;=0)),"Enter nonnegative values and positive period days",IF(NOT(OR(AND(COUNT(E319)=1,E319&gt;=0,COUNTA(C319:D319)=0),AND(E319="",COUNT(C319:D319)=2,MIN(C319:D319)&gt;=0))),"Enter average OR both opening and closing",IF(IF(IF(COUNT(E319)=1,E319,IF(C319/2+D319/2=0,(C319+D319)/2,C319/2+D319/2))=0,N(C319)+N(D319)+N(E319)=0,IF(B319=0,TRUE,B319/(IF(COUNT(E319)=1,E319,IF(C319/2+D319/2=0,(C319+D319)/2,C319/2+D319/2)))&gt;0)),"Ready","Calculated value below numeric range; rescale")))),"Check inputs / numeric range")))</f>
        <v/>
      </c>
      <c r="I319" s="8">
        <f>IF(H319&lt;&gt;"Ready","",IFERROR(IF(COUNT(E319)=1,E319,IF(C319/2+D319/2=0,(C319+D319)/2,C319/2+D319/2)),""))</f>
        <v/>
      </c>
      <c r="J319" s="8">
        <f>IF(H319&lt;&gt;"Ready","",IFERROR(IF(I319=0,"",B319/I319),""))</f>
        <v/>
      </c>
      <c r="K319" s="8">
        <f>IF(H319&lt;&gt;"Ready","",IFERROR(IF(OR(I319=0,B319=0),"",F319/J319),""))</f>
        <v/>
      </c>
      <c r="L319" s="8">
        <f>IF(H319&lt;&gt;"Ready","",IFERROR(IF(G319="","",I319*(G319/100)),""))</f>
        <v/>
      </c>
      <c r="M319" s="8">
        <f>IF(H319&lt;&gt;"Ready","",IFERROR(IF(I319=0,"No",IF(B319=0,"Yes",IF(OR(K319&lt;=$B$2,K319-$B$2&lt;=MIN(8.881784197001252E-16*MAX(ABS(K319),ABS($B$2)),1E-9)),"No","Yes"))),""))</f>
        <v/>
      </c>
      <c r="N319" s="8">
        <f>IF(H319&lt;&gt;"Ready","",IFERROR(IF(I319=0,"No inventory",IF(B319=0,"No COGS",IF(M319="Yes","Slow mover","Within threshold"))),""))</f>
        <v/>
      </c>
      <c r="O319" s="8">
        <f>IF(H319&lt;&gt;"Ready","",IFERROR(IF(I319=0,"Turnover and DIO undefined: average inventory is zero. Check snapshot coverage and valuation.",IF(B319=0,"Turnover is zero; DIO has no finite value because COGS is zero. Stock with no COGS is flagged for review.","")),""))</f>
        <v/>
      </c>
    </row>
    <row r="320">
      <c r="A320" s="6" t="n"/>
      <c r="B320" s="7" t="n"/>
      <c r="C320" s="7" t="n"/>
      <c r="D320" s="7" t="n"/>
      <c r="E320" s="7" t="n"/>
      <c r="F320" s="7" t="n"/>
      <c r="G320" s="7" t="n"/>
      <c r="H320" s="8">
        <f>IF(COUNTA(A320:G320)=0,"",IF(TRIM(A320&amp;"")="","Item required",IFERROR(IF(OR(COUNT($B$2)&lt;&gt;1,$B$2&lt;0),"Enter nonnegative DIO threshold in B2",IF(NOT(AND(COUNT(B320,F320)=2,B320&gt;=0,F320&gt;0,COUNT(G320)=COUNTA(G320),N(G320)&gt;=0)),"Enter nonnegative values and positive period days",IF(NOT(OR(AND(COUNT(E320)=1,E320&gt;=0,COUNTA(C320:D320)=0),AND(E320="",COUNT(C320:D320)=2,MIN(C320:D320)&gt;=0))),"Enter average OR both opening and closing",IF(IF(IF(COUNT(E320)=1,E320,IF(C320/2+D320/2=0,(C320+D320)/2,C320/2+D320/2))=0,N(C320)+N(D320)+N(E320)=0,IF(B320=0,TRUE,B320/(IF(COUNT(E320)=1,E320,IF(C320/2+D320/2=0,(C320+D320)/2,C320/2+D320/2)))&gt;0)),"Ready","Calculated value below numeric range; rescale")))),"Check inputs / numeric range")))</f>
        <v/>
      </c>
      <c r="I320" s="8">
        <f>IF(H320&lt;&gt;"Ready","",IFERROR(IF(COUNT(E320)=1,E320,IF(C320/2+D320/2=0,(C320+D320)/2,C320/2+D320/2)),""))</f>
        <v/>
      </c>
      <c r="J320" s="8">
        <f>IF(H320&lt;&gt;"Ready","",IFERROR(IF(I320=0,"",B320/I320),""))</f>
        <v/>
      </c>
      <c r="K320" s="8">
        <f>IF(H320&lt;&gt;"Ready","",IFERROR(IF(OR(I320=0,B320=0),"",F320/J320),""))</f>
        <v/>
      </c>
      <c r="L320" s="8">
        <f>IF(H320&lt;&gt;"Ready","",IFERROR(IF(G320="","",I320*(G320/100)),""))</f>
        <v/>
      </c>
      <c r="M320" s="8">
        <f>IF(H320&lt;&gt;"Ready","",IFERROR(IF(I320=0,"No",IF(B320=0,"Yes",IF(OR(K320&lt;=$B$2,K320-$B$2&lt;=MIN(8.881784197001252E-16*MAX(ABS(K320),ABS($B$2)),1E-9)),"No","Yes"))),""))</f>
        <v/>
      </c>
      <c r="N320" s="8">
        <f>IF(H320&lt;&gt;"Ready","",IFERROR(IF(I320=0,"No inventory",IF(B320=0,"No COGS",IF(M320="Yes","Slow mover","Within threshold"))),""))</f>
        <v/>
      </c>
      <c r="O320" s="8">
        <f>IF(H320&lt;&gt;"Ready","",IFERROR(IF(I320=0,"Turnover and DIO undefined: average inventory is zero. Check snapshot coverage and valuation.",IF(B320=0,"Turnover is zero; DIO has no finite value because COGS is zero. Stock with no COGS is flagged for review.","")),""))</f>
        <v/>
      </c>
    </row>
    <row r="321">
      <c r="A321" s="6" t="n"/>
      <c r="B321" s="7" t="n"/>
      <c r="C321" s="7" t="n"/>
      <c r="D321" s="7" t="n"/>
      <c r="E321" s="7" t="n"/>
      <c r="F321" s="7" t="n"/>
      <c r="G321" s="7" t="n"/>
      <c r="H321" s="8">
        <f>IF(COUNTA(A321:G321)=0,"",IF(TRIM(A321&amp;"")="","Item required",IFERROR(IF(OR(COUNT($B$2)&lt;&gt;1,$B$2&lt;0),"Enter nonnegative DIO threshold in B2",IF(NOT(AND(COUNT(B321,F321)=2,B321&gt;=0,F321&gt;0,COUNT(G321)=COUNTA(G321),N(G321)&gt;=0)),"Enter nonnegative values and positive period days",IF(NOT(OR(AND(COUNT(E321)=1,E321&gt;=0,COUNTA(C321:D321)=0),AND(E321="",COUNT(C321:D321)=2,MIN(C321:D321)&gt;=0))),"Enter average OR both opening and closing",IF(IF(IF(COUNT(E321)=1,E321,IF(C321/2+D321/2=0,(C321+D321)/2,C321/2+D321/2))=0,N(C321)+N(D321)+N(E321)=0,IF(B321=0,TRUE,B321/(IF(COUNT(E321)=1,E321,IF(C321/2+D321/2=0,(C321+D321)/2,C321/2+D321/2)))&gt;0)),"Ready","Calculated value below numeric range; rescale")))),"Check inputs / numeric range")))</f>
        <v/>
      </c>
      <c r="I321" s="8">
        <f>IF(H321&lt;&gt;"Ready","",IFERROR(IF(COUNT(E321)=1,E321,IF(C321/2+D321/2=0,(C321+D321)/2,C321/2+D321/2)),""))</f>
        <v/>
      </c>
      <c r="J321" s="8">
        <f>IF(H321&lt;&gt;"Ready","",IFERROR(IF(I321=0,"",B321/I321),""))</f>
        <v/>
      </c>
      <c r="K321" s="8">
        <f>IF(H321&lt;&gt;"Ready","",IFERROR(IF(OR(I321=0,B321=0),"",F321/J321),""))</f>
        <v/>
      </c>
      <c r="L321" s="8">
        <f>IF(H321&lt;&gt;"Ready","",IFERROR(IF(G321="","",I321*(G321/100)),""))</f>
        <v/>
      </c>
      <c r="M321" s="8">
        <f>IF(H321&lt;&gt;"Ready","",IFERROR(IF(I321=0,"No",IF(B321=0,"Yes",IF(OR(K321&lt;=$B$2,K321-$B$2&lt;=MIN(8.881784197001252E-16*MAX(ABS(K321),ABS($B$2)),1E-9)),"No","Yes"))),""))</f>
        <v/>
      </c>
      <c r="N321" s="8">
        <f>IF(H321&lt;&gt;"Ready","",IFERROR(IF(I321=0,"No inventory",IF(B321=0,"No COGS",IF(M321="Yes","Slow mover","Within threshold"))),""))</f>
        <v/>
      </c>
      <c r="O321" s="8">
        <f>IF(H321&lt;&gt;"Ready","",IFERROR(IF(I321=0,"Turnover and DIO undefined: average inventory is zero. Check snapshot coverage and valuation.",IF(B321=0,"Turnover is zero; DIO has no finite value because COGS is zero. Stock with no COGS is flagged for review.","")),""))</f>
        <v/>
      </c>
    </row>
    <row r="322">
      <c r="A322" s="6" t="n"/>
      <c r="B322" s="7" t="n"/>
      <c r="C322" s="7" t="n"/>
      <c r="D322" s="7" t="n"/>
      <c r="E322" s="7" t="n"/>
      <c r="F322" s="7" t="n"/>
      <c r="G322" s="7" t="n"/>
      <c r="H322" s="8">
        <f>IF(COUNTA(A322:G322)=0,"",IF(TRIM(A322&amp;"")="","Item required",IFERROR(IF(OR(COUNT($B$2)&lt;&gt;1,$B$2&lt;0),"Enter nonnegative DIO threshold in B2",IF(NOT(AND(COUNT(B322,F322)=2,B322&gt;=0,F322&gt;0,COUNT(G322)=COUNTA(G322),N(G322)&gt;=0)),"Enter nonnegative values and positive period days",IF(NOT(OR(AND(COUNT(E322)=1,E322&gt;=0,COUNTA(C322:D322)=0),AND(E322="",COUNT(C322:D322)=2,MIN(C322:D322)&gt;=0))),"Enter average OR both opening and closing",IF(IF(IF(COUNT(E322)=1,E322,IF(C322/2+D322/2=0,(C322+D322)/2,C322/2+D322/2))=0,N(C322)+N(D322)+N(E322)=0,IF(B322=0,TRUE,B322/(IF(COUNT(E322)=1,E322,IF(C322/2+D322/2=0,(C322+D322)/2,C322/2+D322/2)))&gt;0)),"Ready","Calculated value below numeric range; rescale")))),"Check inputs / numeric range")))</f>
        <v/>
      </c>
      <c r="I322" s="8">
        <f>IF(H322&lt;&gt;"Ready","",IFERROR(IF(COUNT(E322)=1,E322,IF(C322/2+D322/2=0,(C322+D322)/2,C322/2+D322/2)),""))</f>
        <v/>
      </c>
      <c r="J322" s="8">
        <f>IF(H322&lt;&gt;"Ready","",IFERROR(IF(I322=0,"",B322/I322),""))</f>
        <v/>
      </c>
      <c r="K322" s="8">
        <f>IF(H322&lt;&gt;"Ready","",IFERROR(IF(OR(I322=0,B322=0),"",F322/J322),""))</f>
        <v/>
      </c>
      <c r="L322" s="8">
        <f>IF(H322&lt;&gt;"Ready","",IFERROR(IF(G322="","",I322*(G322/100)),""))</f>
        <v/>
      </c>
      <c r="M322" s="8">
        <f>IF(H322&lt;&gt;"Ready","",IFERROR(IF(I322=0,"No",IF(B322=0,"Yes",IF(OR(K322&lt;=$B$2,K322-$B$2&lt;=MIN(8.881784197001252E-16*MAX(ABS(K322),ABS($B$2)),1E-9)),"No","Yes"))),""))</f>
        <v/>
      </c>
      <c r="N322" s="8">
        <f>IF(H322&lt;&gt;"Ready","",IFERROR(IF(I322=0,"No inventory",IF(B322=0,"No COGS",IF(M322="Yes","Slow mover","Within threshold"))),""))</f>
        <v/>
      </c>
      <c r="O322" s="8">
        <f>IF(H322&lt;&gt;"Ready","",IFERROR(IF(I322=0,"Turnover and DIO undefined: average inventory is zero. Check snapshot coverage and valuation.",IF(B322=0,"Turnover is zero; DIO has no finite value because COGS is zero. Stock with no COGS is flagged for review.","")),""))</f>
        <v/>
      </c>
    </row>
    <row r="323">
      <c r="A323" s="6" t="n"/>
      <c r="B323" s="7" t="n"/>
      <c r="C323" s="7" t="n"/>
      <c r="D323" s="7" t="n"/>
      <c r="E323" s="7" t="n"/>
      <c r="F323" s="7" t="n"/>
      <c r="G323" s="7" t="n"/>
      <c r="H323" s="8">
        <f>IF(COUNTA(A323:G323)=0,"",IF(TRIM(A323&amp;"")="","Item required",IFERROR(IF(OR(COUNT($B$2)&lt;&gt;1,$B$2&lt;0),"Enter nonnegative DIO threshold in B2",IF(NOT(AND(COUNT(B323,F323)=2,B323&gt;=0,F323&gt;0,COUNT(G323)=COUNTA(G323),N(G323)&gt;=0)),"Enter nonnegative values and positive period days",IF(NOT(OR(AND(COUNT(E323)=1,E323&gt;=0,COUNTA(C323:D323)=0),AND(E323="",COUNT(C323:D323)=2,MIN(C323:D323)&gt;=0))),"Enter average OR both opening and closing",IF(IF(IF(COUNT(E323)=1,E323,IF(C323/2+D323/2=0,(C323+D323)/2,C323/2+D323/2))=0,N(C323)+N(D323)+N(E323)=0,IF(B323=0,TRUE,B323/(IF(COUNT(E323)=1,E323,IF(C323/2+D323/2=0,(C323+D323)/2,C323/2+D323/2)))&gt;0)),"Ready","Calculated value below numeric range; rescale")))),"Check inputs / numeric range")))</f>
        <v/>
      </c>
      <c r="I323" s="8">
        <f>IF(H323&lt;&gt;"Ready","",IFERROR(IF(COUNT(E323)=1,E323,IF(C323/2+D323/2=0,(C323+D323)/2,C323/2+D323/2)),""))</f>
        <v/>
      </c>
      <c r="J323" s="8">
        <f>IF(H323&lt;&gt;"Ready","",IFERROR(IF(I323=0,"",B323/I323),""))</f>
        <v/>
      </c>
      <c r="K323" s="8">
        <f>IF(H323&lt;&gt;"Ready","",IFERROR(IF(OR(I323=0,B323=0),"",F323/J323),""))</f>
        <v/>
      </c>
      <c r="L323" s="8">
        <f>IF(H323&lt;&gt;"Ready","",IFERROR(IF(G323="","",I323*(G323/100)),""))</f>
        <v/>
      </c>
      <c r="M323" s="8">
        <f>IF(H323&lt;&gt;"Ready","",IFERROR(IF(I323=0,"No",IF(B323=0,"Yes",IF(OR(K323&lt;=$B$2,K323-$B$2&lt;=MIN(8.881784197001252E-16*MAX(ABS(K323),ABS($B$2)),1E-9)),"No","Yes"))),""))</f>
        <v/>
      </c>
      <c r="N323" s="8">
        <f>IF(H323&lt;&gt;"Ready","",IFERROR(IF(I323=0,"No inventory",IF(B323=0,"No COGS",IF(M323="Yes","Slow mover","Within threshold"))),""))</f>
        <v/>
      </c>
      <c r="O323" s="8">
        <f>IF(H323&lt;&gt;"Ready","",IFERROR(IF(I323=0,"Turnover and DIO undefined: average inventory is zero. Check snapshot coverage and valuation.",IF(B323=0,"Turnover is zero; DIO has no finite value because COGS is zero. Stock with no COGS is flagged for review.","")),""))</f>
        <v/>
      </c>
    </row>
    <row r="324">
      <c r="A324" s="6" t="n"/>
      <c r="B324" s="7" t="n"/>
      <c r="C324" s="7" t="n"/>
      <c r="D324" s="7" t="n"/>
      <c r="E324" s="7" t="n"/>
      <c r="F324" s="7" t="n"/>
      <c r="G324" s="7" t="n"/>
      <c r="H324" s="8">
        <f>IF(COUNTA(A324:G324)=0,"",IF(TRIM(A324&amp;"")="","Item required",IFERROR(IF(OR(COUNT($B$2)&lt;&gt;1,$B$2&lt;0),"Enter nonnegative DIO threshold in B2",IF(NOT(AND(COUNT(B324,F324)=2,B324&gt;=0,F324&gt;0,COUNT(G324)=COUNTA(G324),N(G324)&gt;=0)),"Enter nonnegative values and positive period days",IF(NOT(OR(AND(COUNT(E324)=1,E324&gt;=0,COUNTA(C324:D324)=0),AND(E324="",COUNT(C324:D324)=2,MIN(C324:D324)&gt;=0))),"Enter average OR both opening and closing",IF(IF(IF(COUNT(E324)=1,E324,IF(C324/2+D324/2=0,(C324+D324)/2,C324/2+D324/2))=0,N(C324)+N(D324)+N(E324)=0,IF(B324=0,TRUE,B324/(IF(COUNT(E324)=1,E324,IF(C324/2+D324/2=0,(C324+D324)/2,C324/2+D324/2)))&gt;0)),"Ready","Calculated value below numeric range; rescale")))),"Check inputs / numeric range")))</f>
        <v/>
      </c>
      <c r="I324" s="8">
        <f>IF(H324&lt;&gt;"Ready","",IFERROR(IF(COUNT(E324)=1,E324,IF(C324/2+D324/2=0,(C324+D324)/2,C324/2+D324/2)),""))</f>
        <v/>
      </c>
      <c r="J324" s="8">
        <f>IF(H324&lt;&gt;"Ready","",IFERROR(IF(I324=0,"",B324/I324),""))</f>
        <v/>
      </c>
      <c r="K324" s="8">
        <f>IF(H324&lt;&gt;"Ready","",IFERROR(IF(OR(I324=0,B324=0),"",F324/J324),""))</f>
        <v/>
      </c>
      <c r="L324" s="8">
        <f>IF(H324&lt;&gt;"Ready","",IFERROR(IF(G324="","",I324*(G324/100)),""))</f>
        <v/>
      </c>
      <c r="M324" s="8">
        <f>IF(H324&lt;&gt;"Ready","",IFERROR(IF(I324=0,"No",IF(B324=0,"Yes",IF(OR(K324&lt;=$B$2,K324-$B$2&lt;=MIN(8.881784197001252E-16*MAX(ABS(K324),ABS($B$2)),1E-9)),"No","Yes"))),""))</f>
        <v/>
      </c>
      <c r="N324" s="8">
        <f>IF(H324&lt;&gt;"Ready","",IFERROR(IF(I324=0,"No inventory",IF(B324=0,"No COGS",IF(M324="Yes","Slow mover","Within threshold"))),""))</f>
        <v/>
      </c>
      <c r="O324" s="8">
        <f>IF(H324&lt;&gt;"Ready","",IFERROR(IF(I324=0,"Turnover and DIO undefined: average inventory is zero. Check snapshot coverage and valuation.",IF(B324=0,"Turnover is zero; DIO has no finite value because COGS is zero. Stock with no COGS is flagged for review.","")),""))</f>
        <v/>
      </c>
    </row>
    <row r="325">
      <c r="A325" s="6" t="n"/>
      <c r="B325" s="7" t="n"/>
      <c r="C325" s="7" t="n"/>
      <c r="D325" s="7" t="n"/>
      <c r="E325" s="7" t="n"/>
      <c r="F325" s="7" t="n"/>
      <c r="G325" s="7" t="n"/>
      <c r="H325" s="8">
        <f>IF(COUNTA(A325:G325)=0,"",IF(TRIM(A325&amp;"")="","Item required",IFERROR(IF(OR(COUNT($B$2)&lt;&gt;1,$B$2&lt;0),"Enter nonnegative DIO threshold in B2",IF(NOT(AND(COUNT(B325,F325)=2,B325&gt;=0,F325&gt;0,COUNT(G325)=COUNTA(G325),N(G325)&gt;=0)),"Enter nonnegative values and positive period days",IF(NOT(OR(AND(COUNT(E325)=1,E325&gt;=0,COUNTA(C325:D325)=0),AND(E325="",COUNT(C325:D325)=2,MIN(C325:D325)&gt;=0))),"Enter average OR both opening and closing",IF(IF(IF(COUNT(E325)=1,E325,IF(C325/2+D325/2=0,(C325+D325)/2,C325/2+D325/2))=0,N(C325)+N(D325)+N(E325)=0,IF(B325=0,TRUE,B325/(IF(COUNT(E325)=1,E325,IF(C325/2+D325/2=0,(C325+D325)/2,C325/2+D325/2)))&gt;0)),"Ready","Calculated value below numeric range; rescale")))),"Check inputs / numeric range")))</f>
        <v/>
      </c>
      <c r="I325" s="8">
        <f>IF(H325&lt;&gt;"Ready","",IFERROR(IF(COUNT(E325)=1,E325,IF(C325/2+D325/2=0,(C325+D325)/2,C325/2+D325/2)),""))</f>
        <v/>
      </c>
      <c r="J325" s="8">
        <f>IF(H325&lt;&gt;"Ready","",IFERROR(IF(I325=0,"",B325/I325),""))</f>
        <v/>
      </c>
      <c r="K325" s="8">
        <f>IF(H325&lt;&gt;"Ready","",IFERROR(IF(OR(I325=0,B325=0),"",F325/J325),""))</f>
        <v/>
      </c>
      <c r="L325" s="8">
        <f>IF(H325&lt;&gt;"Ready","",IFERROR(IF(G325="","",I325*(G325/100)),""))</f>
        <v/>
      </c>
      <c r="M325" s="8">
        <f>IF(H325&lt;&gt;"Ready","",IFERROR(IF(I325=0,"No",IF(B325=0,"Yes",IF(OR(K325&lt;=$B$2,K325-$B$2&lt;=MIN(8.881784197001252E-16*MAX(ABS(K325),ABS($B$2)),1E-9)),"No","Yes"))),""))</f>
        <v/>
      </c>
      <c r="N325" s="8">
        <f>IF(H325&lt;&gt;"Ready","",IFERROR(IF(I325=0,"No inventory",IF(B325=0,"No COGS",IF(M325="Yes","Slow mover","Within threshold"))),""))</f>
        <v/>
      </c>
      <c r="O325" s="8">
        <f>IF(H325&lt;&gt;"Ready","",IFERROR(IF(I325=0,"Turnover and DIO undefined: average inventory is zero. Check snapshot coverage and valuation.",IF(B325=0,"Turnover is zero; DIO has no finite value because COGS is zero. Stock with no COGS is flagged for review.","")),""))</f>
        <v/>
      </c>
    </row>
    <row r="326">
      <c r="A326" s="6" t="n"/>
      <c r="B326" s="7" t="n"/>
      <c r="C326" s="7" t="n"/>
      <c r="D326" s="7" t="n"/>
      <c r="E326" s="7" t="n"/>
      <c r="F326" s="7" t="n"/>
      <c r="G326" s="7" t="n"/>
      <c r="H326" s="8">
        <f>IF(COUNTA(A326:G326)=0,"",IF(TRIM(A326&amp;"")="","Item required",IFERROR(IF(OR(COUNT($B$2)&lt;&gt;1,$B$2&lt;0),"Enter nonnegative DIO threshold in B2",IF(NOT(AND(COUNT(B326,F326)=2,B326&gt;=0,F326&gt;0,COUNT(G326)=COUNTA(G326),N(G326)&gt;=0)),"Enter nonnegative values and positive period days",IF(NOT(OR(AND(COUNT(E326)=1,E326&gt;=0,COUNTA(C326:D326)=0),AND(E326="",COUNT(C326:D326)=2,MIN(C326:D326)&gt;=0))),"Enter average OR both opening and closing",IF(IF(IF(COUNT(E326)=1,E326,IF(C326/2+D326/2=0,(C326+D326)/2,C326/2+D326/2))=0,N(C326)+N(D326)+N(E326)=0,IF(B326=0,TRUE,B326/(IF(COUNT(E326)=1,E326,IF(C326/2+D326/2=0,(C326+D326)/2,C326/2+D326/2)))&gt;0)),"Ready","Calculated value below numeric range; rescale")))),"Check inputs / numeric range")))</f>
        <v/>
      </c>
      <c r="I326" s="8">
        <f>IF(H326&lt;&gt;"Ready","",IFERROR(IF(COUNT(E326)=1,E326,IF(C326/2+D326/2=0,(C326+D326)/2,C326/2+D326/2)),""))</f>
        <v/>
      </c>
      <c r="J326" s="8">
        <f>IF(H326&lt;&gt;"Ready","",IFERROR(IF(I326=0,"",B326/I326),""))</f>
        <v/>
      </c>
      <c r="K326" s="8">
        <f>IF(H326&lt;&gt;"Ready","",IFERROR(IF(OR(I326=0,B326=0),"",F326/J326),""))</f>
        <v/>
      </c>
      <c r="L326" s="8">
        <f>IF(H326&lt;&gt;"Ready","",IFERROR(IF(G326="","",I326*(G326/100)),""))</f>
        <v/>
      </c>
      <c r="M326" s="8">
        <f>IF(H326&lt;&gt;"Ready","",IFERROR(IF(I326=0,"No",IF(B326=0,"Yes",IF(OR(K326&lt;=$B$2,K326-$B$2&lt;=MIN(8.881784197001252E-16*MAX(ABS(K326),ABS($B$2)),1E-9)),"No","Yes"))),""))</f>
        <v/>
      </c>
      <c r="N326" s="8">
        <f>IF(H326&lt;&gt;"Ready","",IFERROR(IF(I326=0,"No inventory",IF(B326=0,"No COGS",IF(M326="Yes","Slow mover","Within threshold"))),""))</f>
        <v/>
      </c>
      <c r="O326" s="8">
        <f>IF(H326&lt;&gt;"Ready","",IFERROR(IF(I326=0,"Turnover and DIO undefined: average inventory is zero. Check snapshot coverage and valuation.",IF(B326=0,"Turnover is zero; DIO has no finite value because COGS is zero. Stock with no COGS is flagged for review.","")),""))</f>
        <v/>
      </c>
    </row>
    <row r="327">
      <c r="A327" s="6" t="n"/>
      <c r="B327" s="7" t="n"/>
      <c r="C327" s="7" t="n"/>
      <c r="D327" s="7" t="n"/>
      <c r="E327" s="7" t="n"/>
      <c r="F327" s="7" t="n"/>
      <c r="G327" s="7" t="n"/>
      <c r="H327" s="8">
        <f>IF(COUNTA(A327:G327)=0,"",IF(TRIM(A327&amp;"")="","Item required",IFERROR(IF(OR(COUNT($B$2)&lt;&gt;1,$B$2&lt;0),"Enter nonnegative DIO threshold in B2",IF(NOT(AND(COUNT(B327,F327)=2,B327&gt;=0,F327&gt;0,COUNT(G327)=COUNTA(G327),N(G327)&gt;=0)),"Enter nonnegative values and positive period days",IF(NOT(OR(AND(COUNT(E327)=1,E327&gt;=0,COUNTA(C327:D327)=0),AND(E327="",COUNT(C327:D327)=2,MIN(C327:D327)&gt;=0))),"Enter average OR both opening and closing",IF(IF(IF(COUNT(E327)=1,E327,IF(C327/2+D327/2=0,(C327+D327)/2,C327/2+D327/2))=0,N(C327)+N(D327)+N(E327)=0,IF(B327=0,TRUE,B327/(IF(COUNT(E327)=1,E327,IF(C327/2+D327/2=0,(C327+D327)/2,C327/2+D327/2)))&gt;0)),"Ready","Calculated value below numeric range; rescale")))),"Check inputs / numeric range")))</f>
        <v/>
      </c>
      <c r="I327" s="8">
        <f>IF(H327&lt;&gt;"Ready","",IFERROR(IF(COUNT(E327)=1,E327,IF(C327/2+D327/2=0,(C327+D327)/2,C327/2+D327/2)),""))</f>
        <v/>
      </c>
      <c r="J327" s="8">
        <f>IF(H327&lt;&gt;"Ready","",IFERROR(IF(I327=0,"",B327/I327),""))</f>
        <v/>
      </c>
      <c r="K327" s="8">
        <f>IF(H327&lt;&gt;"Ready","",IFERROR(IF(OR(I327=0,B327=0),"",F327/J327),""))</f>
        <v/>
      </c>
      <c r="L327" s="8">
        <f>IF(H327&lt;&gt;"Ready","",IFERROR(IF(G327="","",I327*(G327/100)),""))</f>
        <v/>
      </c>
      <c r="M327" s="8">
        <f>IF(H327&lt;&gt;"Ready","",IFERROR(IF(I327=0,"No",IF(B327=0,"Yes",IF(OR(K327&lt;=$B$2,K327-$B$2&lt;=MIN(8.881784197001252E-16*MAX(ABS(K327),ABS($B$2)),1E-9)),"No","Yes"))),""))</f>
        <v/>
      </c>
      <c r="N327" s="8">
        <f>IF(H327&lt;&gt;"Ready","",IFERROR(IF(I327=0,"No inventory",IF(B327=0,"No COGS",IF(M327="Yes","Slow mover","Within threshold"))),""))</f>
        <v/>
      </c>
      <c r="O327" s="8">
        <f>IF(H327&lt;&gt;"Ready","",IFERROR(IF(I327=0,"Turnover and DIO undefined: average inventory is zero. Check snapshot coverage and valuation.",IF(B327=0,"Turnover is zero; DIO has no finite value because COGS is zero. Stock with no COGS is flagged for review.","")),""))</f>
        <v/>
      </c>
    </row>
    <row r="328">
      <c r="A328" s="6" t="n"/>
      <c r="B328" s="7" t="n"/>
      <c r="C328" s="7" t="n"/>
      <c r="D328" s="7" t="n"/>
      <c r="E328" s="7" t="n"/>
      <c r="F328" s="7" t="n"/>
      <c r="G328" s="7" t="n"/>
      <c r="H328" s="8">
        <f>IF(COUNTA(A328:G328)=0,"",IF(TRIM(A328&amp;"")="","Item required",IFERROR(IF(OR(COUNT($B$2)&lt;&gt;1,$B$2&lt;0),"Enter nonnegative DIO threshold in B2",IF(NOT(AND(COUNT(B328,F328)=2,B328&gt;=0,F328&gt;0,COUNT(G328)=COUNTA(G328),N(G328)&gt;=0)),"Enter nonnegative values and positive period days",IF(NOT(OR(AND(COUNT(E328)=1,E328&gt;=0,COUNTA(C328:D328)=0),AND(E328="",COUNT(C328:D328)=2,MIN(C328:D328)&gt;=0))),"Enter average OR both opening and closing",IF(IF(IF(COUNT(E328)=1,E328,IF(C328/2+D328/2=0,(C328+D328)/2,C328/2+D328/2))=0,N(C328)+N(D328)+N(E328)=0,IF(B328=0,TRUE,B328/(IF(COUNT(E328)=1,E328,IF(C328/2+D328/2=0,(C328+D328)/2,C328/2+D328/2)))&gt;0)),"Ready","Calculated value below numeric range; rescale")))),"Check inputs / numeric range")))</f>
        <v/>
      </c>
      <c r="I328" s="8">
        <f>IF(H328&lt;&gt;"Ready","",IFERROR(IF(COUNT(E328)=1,E328,IF(C328/2+D328/2=0,(C328+D328)/2,C328/2+D328/2)),""))</f>
        <v/>
      </c>
      <c r="J328" s="8">
        <f>IF(H328&lt;&gt;"Ready","",IFERROR(IF(I328=0,"",B328/I328),""))</f>
        <v/>
      </c>
      <c r="K328" s="8">
        <f>IF(H328&lt;&gt;"Ready","",IFERROR(IF(OR(I328=0,B328=0),"",F328/J328),""))</f>
        <v/>
      </c>
      <c r="L328" s="8">
        <f>IF(H328&lt;&gt;"Ready","",IFERROR(IF(G328="","",I328*(G328/100)),""))</f>
        <v/>
      </c>
      <c r="M328" s="8">
        <f>IF(H328&lt;&gt;"Ready","",IFERROR(IF(I328=0,"No",IF(B328=0,"Yes",IF(OR(K328&lt;=$B$2,K328-$B$2&lt;=MIN(8.881784197001252E-16*MAX(ABS(K328),ABS($B$2)),1E-9)),"No","Yes"))),""))</f>
        <v/>
      </c>
      <c r="N328" s="8">
        <f>IF(H328&lt;&gt;"Ready","",IFERROR(IF(I328=0,"No inventory",IF(B328=0,"No COGS",IF(M328="Yes","Slow mover","Within threshold"))),""))</f>
        <v/>
      </c>
      <c r="O328" s="8">
        <f>IF(H328&lt;&gt;"Ready","",IFERROR(IF(I328=0,"Turnover and DIO undefined: average inventory is zero. Check snapshot coverage and valuation.",IF(B328=0,"Turnover is zero; DIO has no finite value because COGS is zero. Stock with no COGS is flagged for review.","")),""))</f>
        <v/>
      </c>
    </row>
    <row r="329">
      <c r="A329" s="6" t="n"/>
      <c r="B329" s="7" t="n"/>
      <c r="C329" s="7" t="n"/>
      <c r="D329" s="7" t="n"/>
      <c r="E329" s="7" t="n"/>
      <c r="F329" s="7" t="n"/>
      <c r="G329" s="7" t="n"/>
      <c r="H329" s="8">
        <f>IF(COUNTA(A329:G329)=0,"",IF(TRIM(A329&amp;"")="","Item required",IFERROR(IF(OR(COUNT($B$2)&lt;&gt;1,$B$2&lt;0),"Enter nonnegative DIO threshold in B2",IF(NOT(AND(COUNT(B329,F329)=2,B329&gt;=0,F329&gt;0,COUNT(G329)=COUNTA(G329),N(G329)&gt;=0)),"Enter nonnegative values and positive period days",IF(NOT(OR(AND(COUNT(E329)=1,E329&gt;=0,COUNTA(C329:D329)=0),AND(E329="",COUNT(C329:D329)=2,MIN(C329:D329)&gt;=0))),"Enter average OR both opening and closing",IF(IF(IF(COUNT(E329)=1,E329,IF(C329/2+D329/2=0,(C329+D329)/2,C329/2+D329/2))=0,N(C329)+N(D329)+N(E329)=0,IF(B329=0,TRUE,B329/(IF(COUNT(E329)=1,E329,IF(C329/2+D329/2=0,(C329+D329)/2,C329/2+D329/2)))&gt;0)),"Ready","Calculated value below numeric range; rescale")))),"Check inputs / numeric range")))</f>
        <v/>
      </c>
      <c r="I329" s="8">
        <f>IF(H329&lt;&gt;"Ready","",IFERROR(IF(COUNT(E329)=1,E329,IF(C329/2+D329/2=0,(C329+D329)/2,C329/2+D329/2)),""))</f>
        <v/>
      </c>
      <c r="J329" s="8">
        <f>IF(H329&lt;&gt;"Ready","",IFERROR(IF(I329=0,"",B329/I329),""))</f>
        <v/>
      </c>
      <c r="K329" s="8">
        <f>IF(H329&lt;&gt;"Ready","",IFERROR(IF(OR(I329=0,B329=0),"",F329/J329),""))</f>
        <v/>
      </c>
      <c r="L329" s="8">
        <f>IF(H329&lt;&gt;"Ready","",IFERROR(IF(G329="","",I329*(G329/100)),""))</f>
        <v/>
      </c>
      <c r="M329" s="8">
        <f>IF(H329&lt;&gt;"Ready","",IFERROR(IF(I329=0,"No",IF(B329=0,"Yes",IF(OR(K329&lt;=$B$2,K329-$B$2&lt;=MIN(8.881784197001252E-16*MAX(ABS(K329),ABS($B$2)),1E-9)),"No","Yes"))),""))</f>
        <v/>
      </c>
      <c r="N329" s="8">
        <f>IF(H329&lt;&gt;"Ready","",IFERROR(IF(I329=0,"No inventory",IF(B329=0,"No COGS",IF(M329="Yes","Slow mover","Within threshold"))),""))</f>
        <v/>
      </c>
      <c r="O329" s="8">
        <f>IF(H329&lt;&gt;"Ready","",IFERROR(IF(I329=0,"Turnover and DIO undefined: average inventory is zero. Check snapshot coverage and valuation.",IF(B329=0,"Turnover is zero; DIO has no finite value because COGS is zero. Stock with no COGS is flagged for review.","")),""))</f>
        <v/>
      </c>
    </row>
    <row r="330">
      <c r="A330" s="6" t="n"/>
      <c r="B330" s="7" t="n"/>
      <c r="C330" s="7" t="n"/>
      <c r="D330" s="7" t="n"/>
      <c r="E330" s="7" t="n"/>
      <c r="F330" s="7" t="n"/>
      <c r="G330" s="7" t="n"/>
      <c r="H330" s="8">
        <f>IF(COUNTA(A330:G330)=0,"",IF(TRIM(A330&amp;"")="","Item required",IFERROR(IF(OR(COUNT($B$2)&lt;&gt;1,$B$2&lt;0),"Enter nonnegative DIO threshold in B2",IF(NOT(AND(COUNT(B330,F330)=2,B330&gt;=0,F330&gt;0,COUNT(G330)=COUNTA(G330),N(G330)&gt;=0)),"Enter nonnegative values and positive period days",IF(NOT(OR(AND(COUNT(E330)=1,E330&gt;=0,COUNTA(C330:D330)=0),AND(E330="",COUNT(C330:D330)=2,MIN(C330:D330)&gt;=0))),"Enter average OR both opening and closing",IF(IF(IF(COUNT(E330)=1,E330,IF(C330/2+D330/2=0,(C330+D330)/2,C330/2+D330/2))=0,N(C330)+N(D330)+N(E330)=0,IF(B330=0,TRUE,B330/(IF(COUNT(E330)=1,E330,IF(C330/2+D330/2=0,(C330+D330)/2,C330/2+D330/2)))&gt;0)),"Ready","Calculated value below numeric range; rescale")))),"Check inputs / numeric range")))</f>
        <v/>
      </c>
      <c r="I330" s="8">
        <f>IF(H330&lt;&gt;"Ready","",IFERROR(IF(COUNT(E330)=1,E330,IF(C330/2+D330/2=0,(C330+D330)/2,C330/2+D330/2)),""))</f>
        <v/>
      </c>
      <c r="J330" s="8">
        <f>IF(H330&lt;&gt;"Ready","",IFERROR(IF(I330=0,"",B330/I330),""))</f>
        <v/>
      </c>
      <c r="K330" s="8">
        <f>IF(H330&lt;&gt;"Ready","",IFERROR(IF(OR(I330=0,B330=0),"",F330/J330),""))</f>
        <v/>
      </c>
      <c r="L330" s="8">
        <f>IF(H330&lt;&gt;"Ready","",IFERROR(IF(G330="","",I330*(G330/100)),""))</f>
        <v/>
      </c>
      <c r="M330" s="8">
        <f>IF(H330&lt;&gt;"Ready","",IFERROR(IF(I330=0,"No",IF(B330=0,"Yes",IF(OR(K330&lt;=$B$2,K330-$B$2&lt;=MIN(8.881784197001252E-16*MAX(ABS(K330),ABS($B$2)),1E-9)),"No","Yes"))),""))</f>
        <v/>
      </c>
      <c r="N330" s="8">
        <f>IF(H330&lt;&gt;"Ready","",IFERROR(IF(I330=0,"No inventory",IF(B330=0,"No COGS",IF(M330="Yes","Slow mover","Within threshold"))),""))</f>
        <v/>
      </c>
      <c r="O330" s="8">
        <f>IF(H330&lt;&gt;"Ready","",IFERROR(IF(I330=0,"Turnover and DIO undefined: average inventory is zero. Check snapshot coverage and valuation.",IF(B330=0,"Turnover is zero; DIO has no finite value because COGS is zero. Stock with no COGS is flagged for review.","")),""))</f>
        <v/>
      </c>
    </row>
    <row r="331">
      <c r="A331" s="6" t="n"/>
      <c r="B331" s="7" t="n"/>
      <c r="C331" s="7" t="n"/>
      <c r="D331" s="7" t="n"/>
      <c r="E331" s="7" t="n"/>
      <c r="F331" s="7" t="n"/>
      <c r="G331" s="7" t="n"/>
      <c r="H331" s="8">
        <f>IF(COUNTA(A331:G331)=0,"",IF(TRIM(A331&amp;"")="","Item required",IFERROR(IF(OR(COUNT($B$2)&lt;&gt;1,$B$2&lt;0),"Enter nonnegative DIO threshold in B2",IF(NOT(AND(COUNT(B331,F331)=2,B331&gt;=0,F331&gt;0,COUNT(G331)=COUNTA(G331),N(G331)&gt;=0)),"Enter nonnegative values and positive period days",IF(NOT(OR(AND(COUNT(E331)=1,E331&gt;=0,COUNTA(C331:D331)=0),AND(E331="",COUNT(C331:D331)=2,MIN(C331:D331)&gt;=0))),"Enter average OR both opening and closing",IF(IF(IF(COUNT(E331)=1,E331,IF(C331/2+D331/2=0,(C331+D331)/2,C331/2+D331/2))=0,N(C331)+N(D331)+N(E331)=0,IF(B331=0,TRUE,B331/(IF(COUNT(E331)=1,E331,IF(C331/2+D331/2=0,(C331+D331)/2,C331/2+D331/2)))&gt;0)),"Ready","Calculated value below numeric range; rescale")))),"Check inputs / numeric range")))</f>
        <v/>
      </c>
      <c r="I331" s="8">
        <f>IF(H331&lt;&gt;"Ready","",IFERROR(IF(COUNT(E331)=1,E331,IF(C331/2+D331/2=0,(C331+D331)/2,C331/2+D331/2)),""))</f>
        <v/>
      </c>
      <c r="J331" s="8">
        <f>IF(H331&lt;&gt;"Ready","",IFERROR(IF(I331=0,"",B331/I331),""))</f>
        <v/>
      </c>
      <c r="K331" s="8">
        <f>IF(H331&lt;&gt;"Ready","",IFERROR(IF(OR(I331=0,B331=0),"",F331/J331),""))</f>
        <v/>
      </c>
      <c r="L331" s="8">
        <f>IF(H331&lt;&gt;"Ready","",IFERROR(IF(G331="","",I331*(G331/100)),""))</f>
        <v/>
      </c>
      <c r="M331" s="8">
        <f>IF(H331&lt;&gt;"Ready","",IFERROR(IF(I331=0,"No",IF(B331=0,"Yes",IF(OR(K331&lt;=$B$2,K331-$B$2&lt;=MIN(8.881784197001252E-16*MAX(ABS(K331),ABS($B$2)),1E-9)),"No","Yes"))),""))</f>
        <v/>
      </c>
      <c r="N331" s="8">
        <f>IF(H331&lt;&gt;"Ready","",IFERROR(IF(I331=0,"No inventory",IF(B331=0,"No COGS",IF(M331="Yes","Slow mover","Within threshold"))),""))</f>
        <v/>
      </c>
      <c r="O331" s="8">
        <f>IF(H331&lt;&gt;"Ready","",IFERROR(IF(I331=0,"Turnover and DIO undefined: average inventory is zero. Check snapshot coverage and valuation.",IF(B331=0,"Turnover is zero; DIO has no finite value because COGS is zero. Stock with no COGS is flagged for review.","")),""))</f>
        <v/>
      </c>
    </row>
    <row r="332">
      <c r="A332" s="6" t="n"/>
      <c r="B332" s="7" t="n"/>
      <c r="C332" s="7" t="n"/>
      <c r="D332" s="7" t="n"/>
      <c r="E332" s="7" t="n"/>
      <c r="F332" s="7" t="n"/>
      <c r="G332" s="7" t="n"/>
      <c r="H332" s="8">
        <f>IF(COUNTA(A332:G332)=0,"",IF(TRIM(A332&amp;"")="","Item required",IFERROR(IF(OR(COUNT($B$2)&lt;&gt;1,$B$2&lt;0),"Enter nonnegative DIO threshold in B2",IF(NOT(AND(COUNT(B332,F332)=2,B332&gt;=0,F332&gt;0,COUNT(G332)=COUNTA(G332),N(G332)&gt;=0)),"Enter nonnegative values and positive period days",IF(NOT(OR(AND(COUNT(E332)=1,E332&gt;=0,COUNTA(C332:D332)=0),AND(E332="",COUNT(C332:D332)=2,MIN(C332:D332)&gt;=0))),"Enter average OR both opening and closing",IF(IF(IF(COUNT(E332)=1,E332,IF(C332/2+D332/2=0,(C332+D332)/2,C332/2+D332/2))=0,N(C332)+N(D332)+N(E332)=0,IF(B332=0,TRUE,B332/(IF(COUNT(E332)=1,E332,IF(C332/2+D332/2=0,(C332+D332)/2,C332/2+D332/2)))&gt;0)),"Ready","Calculated value below numeric range; rescale")))),"Check inputs / numeric range")))</f>
        <v/>
      </c>
      <c r="I332" s="8">
        <f>IF(H332&lt;&gt;"Ready","",IFERROR(IF(COUNT(E332)=1,E332,IF(C332/2+D332/2=0,(C332+D332)/2,C332/2+D332/2)),""))</f>
        <v/>
      </c>
      <c r="J332" s="8">
        <f>IF(H332&lt;&gt;"Ready","",IFERROR(IF(I332=0,"",B332/I332),""))</f>
        <v/>
      </c>
      <c r="K332" s="8">
        <f>IF(H332&lt;&gt;"Ready","",IFERROR(IF(OR(I332=0,B332=0),"",F332/J332),""))</f>
        <v/>
      </c>
      <c r="L332" s="8">
        <f>IF(H332&lt;&gt;"Ready","",IFERROR(IF(G332="","",I332*(G332/100)),""))</f>
        <v/>
      </c>
      <c r="M332" s="8">
        <f>IF(H332&lt;&gt;"Ready","",IFERROR(IF(I332=0,"No",IF(B332=0,"Yes",IF(OR(K332&lt;=$B$2,K332-$B$2&lt;=MIN(8.881784197001252E-16*MAX(ABS(K332),ABS($B$2)),1E-9)),"No","Yes"))),""))</f>
        <v/>
      </c>
      <c r="N332" s="8">
        <f>IF(H332&lt;&gt;"Ready","",IFERROR(IF(I332=0,"No inventory",IF(B332=0,"No COGS",IF(M332="Yes","Slow mover","Within threshold"))),""))</f>
        <v/>
      </c>
      <c r="O332" s="8">
        <f>IF(H332&lt;&gt;"Ready","",IFERROR(IF(I332=0,"Turnover and DIO undefined: average inventory is zero. Check snapshot coverage and valuation.",IF(B332=0,"Turnover is zero; DIO has no finite value because COGS is zero. Stock with no COGS is flagged for review.","")),""))</f>
        <v/>
      </c>
    </row>
    <row r="333">
      <c r="A333" s="6" t="n"/>
      <c r="B333" s="7" t="n"/>
      <c r="C333" s="7" t="n"/>
      <c r="D333" s="7" t="n"/>
      <c r="E333" s="7" t="n"/>
      <c r="F333" s="7" t="n"/>
      <c r="G333" s="7" t="n"/>
      <c r="H333" s="8">
        <f>IF(COUNTA(A333:G333)=0,"",IF(TRIM(A333&amp;"")="","Item required",IFERROR(IF(OR(COUNT($B$2)&lt;&gt;1,$B$2&lt;0),"Enter nonnegative DIO threshold in B2",IF(NOT(AND(COUNT(B333,F333)=2,B333&gt;=0,F333&gt;0,COUNT(G333)=COUNTA(G333),N(G333)&gt;=0)),"Enter nonnegative values and positive period days",IF(NOT(OR(AND(COUNT(E333)=1,E333&gt;=0,COUNTA(C333:D333)=0),AND(E333="",COUNT(C333:D333)=2,MIN(C333:D333)&gt;=0))),"Enter average OR both opening and closing",IF(IF(IF(COUNT(E333)=1,E333,IF(C333/2+D333/2=0,(C333+D333)/2,C333/2+D333/2))=0,N(C333)+N(D333)+N(E333)=0,IF(B333=0,TRUE,B333/(IF(COUNT(E333)=1,E333,IF(C333/2+D333/2=0,(C333+D333)/2,C333/2+D333/2)))&gt;0)),"Ready","Calculated value below numeric range; rescale")))),"Check inputs / numeric range")))</f>
        <v/>
      </c>
      <c r="I333" s="8">
        <f>IF(H333&lt;&gt;"Ready","",IFERROR(IF(COUNT(E333)=1,E333,IF(C333/2+D333/2=0,(C333+D333)/2,C333/2+D333/2)),""))</f>
        <v/>
      </c>
      <c r="J333" s="8">
        <f>IF(H333&lt;&gt;"Ready","",IFERROR(IF(I333=0,"",B333/I333),""))</f>
        <v/>
      </c>
      <c r="K333" s="8">
        <f>IF(H333&lt;&gt;"Ready","",IFERROR(IF(OR(I333=0,B333=0),"",F333/J333),""))</f>
        <v/>
      </c>
      <c r="L333" s="8">
        <f>IF(H333&lt;&gt;"Ready","",IFERROR(IF(G333="","",I333*(G333/100)),""))</f>
        <v/>
      </c>
      <c r="M333" s="8">
        <f>IF(H333&lt;&gt;"Ready","",IFERROR(IF(I333=0,"No",IF(B333=0,"Yes",IF(OR(K333&lt;=$B$2,K333-$B$2&lt;=MIN(8.881784197001252E-16*MAX(ABS(K333),ABS($B$2)),1E-9)),"No","Yes"))),""))</f>
        <v/>
      </c>
      <c r="N333" s="8">
        <f>IF(H333&lt;&gt;"Ready","",IFERROR(IF(I333=0,"No inventory",IF(B333=0,"No COGS",IF(M333="Yes","Slow mover","Within threshold"))),""))</f>
        <v/>
      </c>
      <c r="O333" s="8">
        <f>IF(H333&lt;&gt;"Ready","",IFERROR(IF(I333=0,"Turnover and DIO undefined: average inventory is zero. Check snapshot coverage and valuation.",IF(B333=0,"Turnover is zero; DIO has no finite value because COGS is zero. Stock with no COGS is flagged for review.","")),""))</f>
        <v/>
      </c>
    </row>
    <row r="334">
      <c r="A334" s="6" t="n"/>
      <c r="B334" s="7" t="n"/>
      <c r="C334" s="7" t="n"/>
      <c r="D334" s="7" t="n"/>
      <c r="E334" s="7" t="n"/>
      <c r="F334" s="7" t="n"/>
      <c r="G334" s="7" t="n"/>
      <c r="H334" s="8">
        <f>IF(COUNTA(A334:G334)=0,"",IF(TRIM(A334&amp;"")="","Item required",IFERROR(IF(OR(COUNT($B$2)&lt;&gt;1,$B$2&lt;0),"Enter nonnegative DIO threshold in B2",IF(NOT(AND(COUNT(B334,F334)=2,B334&gt;=0,F334&gt;0,COUNT(G334)=COUNTA(G334),N(G334)&gt;=0)),"Enter nonnegative values and positive period days",IF(NOT(OR(AND(COUNT(E334)=1,E334&gt;=0,COUNTA(C334:D334)=0),AND(E334="",COUNT(C334:D334)=2,MIN(C334:D334)&gt;=0))),"Enter average OR both opening and closing",IF(IF(IF(COUNT(E334)=1,E334,IF(C334/2+D334/2=0,(C334+D334)/2,C334/2+D334/2))=0,N(C334)+N(D334)+N(E334)=0,IF(B334=0,TRUE,B334/(IF(COUNT(E334)=1,E334,IF(C334/2+D334/2=0,(C334+D334)/2,C334/2+D334/2)))&gt;0)),"Ready","Calculated value below numeric range; rescale")))),"Check inputs / numeric range")))</f>
        <v/>
      </c>
      <c r="I334" s="8">
        <f>IF(H334&lt;&gt;"Ready","",IFERROR(IF(COUNT(E334)=1,E334,IF(C334/2+D334/2=0,(C334+D334)/2,C334/2+D334/2)),""))</f>
        <v/>
      </c>
      <c r="J334" s="8">
        <f>IF(H334&lt;&gt;"Ready","",IFERROR(IF(I334=0,"",B334/I334),""))</f>
        <v/>
      </c>
      <c r="K334" s="8">
        <f>IF(H334&lt;&gt;"Ready","",IFERROR(IF(OR(I334=0,B334=0),"",F334/J334),""))</f>
        <v/>
      </c>
      <c r="L334" s="8">
        <f>IF(H334&lt;&gt;"Ready","",IFERROR(IF(G334="","",I334*(G334/100)),""))</f>
        <v/>
      </c>
      <c r="M334" s="8">
        <f>IF(H334&lt;&gt;"Ready","",IFERROR(IF(I334=0,"No",IF(B334=0,"Yes",IF(OR(K334&lt;=$B$2,K334-$B$2&lt;=MIN(8.881784197001252E-16*MAX(ABS(K334),ABS($B$2)),1E-9)),"No","Yes"))),""))</f>
        <v/>
      </c>
      <c r="N334" s="8">
        <f>IF(H334&lt;&gt;"Ready","",IFERROR(IF(I334=0,"No inventory",IF(B334=0,"No COGS",IF(M334="Yes","Slow mover","Within threshold"))),""))</f>
        <v/>
      </c>
      <c r="O334" s="8">
        <f>IF(H334&lt;&gt;"Ready","",IFERROR(IF(I334=0,"Turnover and DIO undefined: average inventory is zero. Check snapshot coverage and valuation.",IF(B334=0,"Turnover is zero; DIO has no finite value because COGS is zero. Stock with no COGS is flagged for review.","")),""))</f>
        <v/>
      </c>
    </row>
    <row r="335">
      <c r="A335" s="6" t="n"/>
      <c r="B335" s="7" t="n"/>
      <c r="C335" s="7" t="n"/>
      <c r="D335" s="7" t="n"/>
      <c r="E335" s="7" t="n"/>
      <c r="F335" s="7" t="n"/>
      <c r="G335" s="7" t="n"/>
      <c r="H335" s="8">
        <f>IF(COUNTA(A335:G335)=0,"",IF(TRIM(A335&amp;"")="","Item required",IFERROR(IF(OR(COUNT($B$2)&lt;&gt;1,$B$2&lt;0),"Enter nonnegative DIO threshold in B2",IF(NOT(AND(COUNT(B335,F335)=2,B335&gt;=0,F335&gt;0,COUNT(G335)=COUNTA(G335),N(G335)&gt;=0)),"Enter nonnegative values and positive period days",IF(NOT(OR(AND(COUNT(E335)=1,E335&gt;=0,COUNTA(C335:D335)=0),AND(E335="",COUNT(C335:D335)=2,MIN(C335:D335)&gt;=0))),"Enter average OR both opening and closing",IF(IF(IF(COUNT(E335)=1,E335,IF(C335/2+D335/2=0,(C335+D335)/2,C335/2+D335/2))=0,N(C335)+N(D335)+N(E335)=0,IF(B335=0,TRUE,B335/(IF(COUNT(E335)=1,E335,IF(C335/2+D335/2=0,(C335+D335)/2,C335/2+D335/2)))&gt;0)),"Ready","Calculated value below numeric range; rescale")))),"Check inputs / numeric range")))</f>
        <v/>
      </c>
      <c r="I335" s="8">
        <f>IF(H335&lt;&gt;"Ready","",IFERROR(IF(COUNT(E335)=1,E335,IF(C335/2+D335/2=0,(C335+D335)/2,C335/2+D335/2)),""))</f>
        <v/>
      </c>
      <c r="J335" s="8">
        <f>IF(H335&lt;&gt;"Ready","",IFERROR(IF(I335=0,"",B335/I335),""))</f>
        <v/>
      </c>
      <c r="K335" s="8">
        <f>IF(H335&lt;&gt;"Ready","",IFERROR(IF(OR(I335=0,B335=0),"",F335/J335),""))</f>
        <v/>
      </c>
      <c r="L335" s="8">
        <f>IF(H335&lt;&gt;"Ready","",IFERROR(IF(G335="","",I335*(G335/100)),""))</f>
        <v/>
      </c>
      <c r="M335" s="8">
        <f>IF(H335&lt;&gt;"Ready","",IFERROR(IF(I335=0,"No",IF(B335=0,"Yes",IF(OR(K335&lt;=$B$2,K335-$B$2&lt;=MIN(8.881784197001252E-16*MAX(ABS(K335),ABS($B$2)),1E-9)),"No","Yes"))),""))</f>
        <v/>
      </c>
      <c r="N335" s="8">
        <f>IF(H335&lt;&gt;"Ready","",IFERROR(IF(I335=0,"No inventory",IF(B335=0,"No COGS",IF(M335="Yes","Slow mover","Within threshold"))),""))</f>
        <v/>
      </c>
      <c r="O335" s="8">
        <f>IF(H335&lt;&gt;"Ready","",IFERROR(IF(I335=0,"Turnover and DIO undefined: average inventory is zero. Check snapshot coverage and valuation.",IF(B335=0,"Turnover is zero; DIO has no finite value because COGS is zero. Stock with no COGS is flagged for review.","")),""))</f>
        <v/>
      </c>
    </row>
    <row r="336">
      <c r="A336" s="6" t="n"/>
      <c r="B336" s="7" t="n"/>
      <c r="C336" s="7" t="n"/>
      <c r="D336" s="7" t="n"/>
      <c r="E336" s="7" t="n"/>
      <c r="F336" s="7" t="n"/>
      <c r="G336" s="7" t="n"/>
      <c r="H336" s="8">
        <f>IF(COUNTA(A336:G336)=0,"",IF(TRIM(A336&amp;"")="","Item required",IFERROR(IF(OR(COUNT($B$2)&lt;&gt;1,$B$2&lt;0),"Enter nonnegative DIO threshold in B2",IF(NOT(AND(COUNT(B336,F336)=2,B336&gt;=0,F336&gt;0,COUNT(G336)=COUNTA(G336),N(G336)&gt;=0)),"Enter nonnegative values and positive period days",IF(NOT(OR(AND(COUNT(E336)=1,E336&gt;=0,COUNTA(C336:D336)=0),AND(E336="",COUNT(C336:D336)=2,MIN(C336:D336)&gt;=0))),"Enter average OR both opening and closing",IF(IF(IF(COUNT(E336)=1,E336,IF(C336/2+D336/2=0,(C336+D336)/2,C336/2+D336/2))=0,N(C336)+N(D336)+N(E336)=0,IF(B336=0,TRUE,B336/(IF(COUNT(E336)=1,E336,IF(C336/2+D336/2=0,(C336+D336)/2,C336/2+D336/2)))&gt;0)),"Ready","Calculated value below numeric range; rescale")))),"Check inputs / numeric range")))</f>
        <v/>
      </c>
      <c r="I336" s="8">
        <f>IF(H336&lt;&gt;"Ready","",IFERROR(IF(COUNT(E336)=1,E336,IF(C336/2+D336/2=0,(C336+D336)/2,C336/2+D336/2)),""))</f>
        <v/>
      </c>
      <c r="J336" s="8">
        <f>IF(H336&lt;&gt;"Ready","",IFERROR(IF(I336=0,"",B336/I336),""))</f>
        <v/>
      </c>
      <c r="K336" s="8">
        <f>IF(H336&lt;&gt;"Ready","",IFERROR(IF(OR(I336=0,B336=0),"",F336/J336),""))</f>
        <v/>
      </c>
      <c r="L336" s="8">
        <f>IF(H336&lt;&gt;"Ready","",IFERROR(IF(G336="","",I336*(G336/100)),""))</f>
        <v/>
      </c>
      <c r="M336" s="8">
        <f>IF(H336&lt;&gt;"Ready","",IFERROR(IF(I336=0,"No",IF(B336=0,"Yes",IF(OR(K336&lt;=$B$2,K336-$B$2&lt;=MIN(8.881784197001252E-16*MAX(ABS(K336),ABS($B$2)),1E-9)),"No","Yes"))),""))</f>
        <v/>
      </c>
      <c r="N336" s="8">
        <f>IF(H336&lt;&gt;"Ready","",IFERROR(IF(I336=0,"No inventory",IF(B336=0,"No COGS",IF(M336="Yes","Slow mover","Within threshold"))),""))</f>
        <v/>
      </c>
      <c r="O336" s="8">
        <f>IF(H336&lt;&gt;"Ready","",IFERROR(IF(I336=0,"Turnover and DIO undefined: average inventory is zero. Check snapshot coverage and valuation.",IF(B336=0,"Turnover is zero; DIO has no finite value because COGS is zero. Stock with no COGS is flagged for review.","")),""))</f>
        <v/>
      </c>
    </row>
    <row r="337">
      <c r="A337" s="6" t="n"/>
      <c r="B337" s="7" t="n"/>
      <c r="C337" s="7" t="n"/>
      <c r="D337" s="7" t="n"/>
      <c r="E337" s="7" t="n"/>
      <c r="F337" s="7" t="n"/>
      <c r="G337" s="7" t="n"/>
      <c r="H337" s="8">
        <f>IF(COUNTA(A337:G337)=0,"",IF(TRIM(A337&amp;"")="","Item required",IFERROR(IF(OR(COUNT($B$2)&lt;&gt;1,$B$2&lt;0),"Enter nonnegative DIO threshold in B2",IF(NOT(AND(COUNT(B337,F337)=2,B337&gt;=0,F337&gt;0,COUNT(G337)=COUNTA(G337),N(G337)&gt;=0)),"Enter nonnegative values and positive period days",IF(NOT(OR(AND(COUNT(E337)=1,E337&gt;=0,COUNTA(C337:D337)=0),AND(E337="",COUNT(C337:D337)=2,MIN(C337:D337)&gt;=0))),"Enter average OR both opening and closing",IF(IF(IF(COUNT(E337)=1,E337,IF(C337/2+D337/2=0,(C337+D337)/2,C337/2+D337/2))=0,N(C337)+N(D337)+N(E337)=0,IF(B337=0,TRUE,B337/(IF(COUNT(E337)=1,E337,IF(C337/2+D337/2=0,(C337+D337)/2,C337/2+D337/2)))&gt;0)),"Ready","Calculated value below numeric range; rescale")))),"Check inputs / numeric range")))</f>
        <v/>
      </c>
      <c r="I337" s="8">
        <f>IF(H337&lt;&gt;"Ready","",IFERROR(IF(COUNT(E337)=1,E337,IF(C337/2+D337/2=0,(C337+D337)/2,C337/2+D337/2)),""))</f>
        <v/>
      </c>
      <c r="J337" s="8">
        <f>IF(H337&lt;&gt;"Ready","",IFERROR(IF(I337=0,"",B337/I337),""))</f>
        <v/>
      </c>
      <c r="K337" s="8">
        <f>IF(H337&lt;&gt;"Ready","",IFERROR(IF(OR(I337=0,B337=0),"",F337/J337),""))</f>
        <v/>
      </c>
      <c r="L337" s="8">
        <f>IF(H337&lt;&gt;"Ready","",IFERROR(IF(G337="","",I337*(G337/100)),""))</f>
        <v/>
      </c>
      <c r="M337" s="8">
        <f>IF(H337&lt;&gt;"Ready","",IFERROR(IF(I337=0,"No",IF(B337=0,"Yes",IF(OR(K337&lt;=$B$2,K337-$B$2&lt;=MIN(8.881784197001252E-16*MAX(ABS(K337),ABS($B$2)),1E-9)),"No","Yes"))),""))</f>
        <v/>
      </c>
      <c r="N337" s="8">
        <f>IF(H337&lt;&gt;"Ready","",IFERROR(IF(I337=0,"No inventory",IF(B337=0,"No COGS",IF(M337="Yes","Slow mover","Within threshold"))),""))</f>
        <v/>
      </c>
      <c r="O337" s="8">
        <f>IF(H337&lt;&gt;"Ready","",IFERROR(IF(I337=0,"Turnover and DIO undefined: average inventory is zero. Check snapshot coverage and valuation.",IF(B337=0,"Turnover is zero; DIO has no finite value because COGS is zero. Stock with no COGS is flagged for review.","")),""))</f>
        <v/>
      </c>
    </row>
    <row r="338">
      <c r="A338" s="6" t="n"/>
      <c r="B338" s="7" t="n"/>
      <c r="C338" s="7" t="n"/>
      <c r="D338" s="7" t="n"/>
      <c r="E338" s="7" t="n"/>
      <c r="F338" s="7" t="n"/>
      <c r="G338" s="7" t="n"/>
      <c r="H338" s="8">
        <f>IF(COUNTA(A338:G338)=0,"",IF(TRIM(A338&amp;"")="","Item required",IFERROR(IF(OR(COUNT($B$2)&lt;&gt;1,$B$2&lt;0),"Enter nonnegative DIO threshold in B2",IF(NOT(AND(COUNT(B338,F338)=2,B338&gt;=0,F338&gt;0,COUNT(G338)=COUNTA(G338),N(G338)&gt;=0)),"Enter nonnegative values and positive period days",IF(NOT(OR(AND(COUNT(E338)=1,E338&gt;=0,COUNTA(C338:D338)=0),AND(E338="",COUNT(C338:D338)=2,MIN(C338:D338)&gt;=0))),"Enter average OR both opening and closing",IF(IF(IF(COUNT(E338)=1,E338,IF(C338/2+D338/2=0,(C338+D338)/2,C338/2+D338/2))=0,N(C338)+N(D338)+N(E338)=0,IF(B338=0,TRUE,B338/(IF(COUNT(E338)=1,E338,IF(C338/2+D338/2=0,(C338+D338)/2,C338/2+D338/2)))&gt;0)),"Ready","Calculated value below numeric range; rescale")))),"Check inputs / numeric range")))</f>
        <v/>
      </c>
      <c r="I338" s="8">
        <f>IF(H338&lt;&gt;"Ready","",IFERROR(IF(COUNT(E338)=1,E338,IF(C338/2+D338/2=0,(C338+D338)/2,C338/2+D338/2)),""))</f>
        <v/>
      </c>
      <c r="J338" s="8">
        <f>IF(H338&lt;&gt;"Ready","",IFERROR(IF(I338=0,"",B338/I338),""))</f>
        <v/>
      </c>
      <c r="K338" s="8">
        <f>IF(H338&lt;&gt;"Ready","",IFERROR(IF(OR(I338=0,B338=0),"",F338/J338),""))</f>
        <v/>
      </c>
      <c r="L338" s="8">
        <f>IF(H338&lt;&gt;"Ready","",IFERROR(IF(G338="","",I338*(G338/100)),""))</f>
        <v/>
      </c>
      <c r="M338" s="8">
        <f>IF(H338&lt;&gt;"Ready","",IFERROR(IF(I338=0,"No",IF(B338=0,"Yes",IF(OR(K338&lt;=$B$2,K338-$B$2&lt;=MIN(8.881784197001252E-16*MAX(ABS(K338),ABS($B$2)),1E-9)),"No","Yes"))),""))</f>
        <v/>
      </c>
      <c r="N338" s="8">
        <f>IF(H338&lt;&gt;"Ready","",IFERROR(IF(I338=0,"No inventory",IF(B338=0,"No COGS",IF(M338="Yes","Slow mover","Within threshold"))),""))</f>
        <v/>
      </c>
      <c r="O338" s="8">
        <f>IF(H338&lt;&gt;"Ready","",IFERROR(IF(I338=0,"Turnover and DIO undefined: average inventory is zero. Check snapshot coverage and valuation.",IF(B338=0,"Turnover is zero; DIO has no finite value because COGS is zero. Stock with no COGS is flagged for review.","")),""))</f>
        <v/>
      </c>
    </row>
    <row r="339">
      <c r="A339" s="6" t="n"/>
      <c r="B339" s="7" t="n"/>
      <c r="C339" s="7" t="n"/>
      <c r="D339" s="7" t="n"/>
      <c r="E339" s="7" t="n"/>
      <c r="F339" s="7" t="n"/>
      <c r="G339" s="7" t="n"/>
      <c r="H339" s="8">
        <f>IF(COUNTA(A339:G339)=0,"",IF(TRIM(A339&amp;"")="","Item required",IFERROR(IF(OR(COUNT($B$2)&lt;&gt;1,$B$2&lt;0),"Enter nonnegative DIO threshold in B2",IF(NOT(AND(COUNT(B339,F339)=2,B339&gt;=0,F339&gt;0,COUNT(G339)=COUNTA(G339),N(G339)&gt;=0)),"Enter nonnegative values and positive period days",IF(NOT(OR(AND(COUNT(E339)=1,E339&gt;=0,COUNTA(C339:D339)=0),AND(E339="",COUNT(C339:D339)=2,MIN(C339:D339)&gt;=0))),"Enter average OR both opening and closing",IF(IF(IF(COUNT(E339)=1,E339,IF(C339/2+D339/2=0,(C339+D339)/2,C339/2+D339/2))=0,N(C339)+N(D339)+N(E339)=0,IF(B339=0,TRUE,B339/(IF(COUNT(E339)=1,E339,IF(C339/2+D339/2=0,(C339+D339)/2,C339/2+D339/2)))&gt;0)),"Ready","Calculated value below numeric range; rescale")))),"Check inputs / numeric range")))</f>
        <v/>
      </c>
      <c r="I339" s="8">
        <f>IF(H339&lt;&gt;"Ready","",IFERROR(IF(COUNT(E339)=1,E339,IF(C339/2+D339/2=0,(C339+D339)/2,C339/2+D339/2)),""))</f>
        <v/>
      </c>
      <c r="J339" s="8">
        <f>IF(H339&lt;&gt;"Ready","",IFERROR(IF(I339=0,"",B339/I339),""))</f>
        <v/>
      </c>
      <c r="K339" s="8">
        <f>IF(H339&lt;&gt;"Ready","",IFERROR(IF(OR(I339=0,B339=0),"",F339/J339),""))</f>
        <v/>
      </c>
      <c r="L339" s="8">
        <f>IF(H339&lt;&gt;"Ready","",IFERROR(IF(G339="","",I339*(G339/100)),""))</f>
        <v/>
      </c>
      <c r="M339" s="8">
        <f>IF(H339&lt;&gt;"Ready","",IFERROR(IF(I339=0,"No",IF(B339=0,"Yes",IF(OR(K339&lt;=$B$2,K339-$B$2&lt;=MIN(8.881784197001252E-16*MAX(ABS(K339),ABS($B$2)),1E-9)),"No","Yes"))),""))</f>
        <v/>
      </c>
      <c r="N339" s="8">
        <f>IF(H339&lt;&gt;"Ready","",IFERROR(IF(I339=0,"No inventory",IF(B339=0,"No COGS",IF(M339="Yes","Slow mover","Within threshold"))),""))</f>
        <v/>
      </c>
      <c r="O339" s="8">
        <f>IF(H339&lt;&gt;"Ready","",IFERROR(IF(I339=0,"Turnover and DIO undefined: average inventory is zero. Check snapshot coverage and valuation.",IF(B339=0,"Turnover is zero; DIO has no finite value because COGS is zero. Stock with no COGS is flagged for review.","")),""))</f>
        <v/>
      </c>
    </row>
    <row r="340">
      <c r="A340" s="6" t="n"/>
      <c r="B340" s="7" t="n"/>
      <c r="C340" s="7" t="n"/>
      <c r="D340" s="7" t="n"/>
      <c r="E340" s="7" t="n"/>
      <c r="F340" s="7" t="n"/>
      <c r="G340" s="7" t="n"/>
      <c r="H340" s="8">
        <f>IF(COUNTA(A340:G340)=0,"",IF(TRIM(A340&amp;"")="","Item required",IFERROR(IF(OR(COUNT($B$2)&lt;&gt;1,$B$2&lt;0),"Enter nonnegative DIO threshold in B2",IF(NOT(AND(COUNT(B340,F340)=2,B340&gt;=0,F340&gt;0,COUNT(G340)=COUNTA(G340),N(G340)&gt;=0)),"Enter nonnegative values and positive period days",IF(NOT(OR(AND(COUNT(E340)=1,E340&gt;=0,COUNTA(C340:D340)=0),AND(E340="",COUNT(C340:D340)=2,MIN(C340:D340)&gt;=0))),"Enter average OR both opening and closing",IF(IF(IF(COUNT(E340)=1,E340,IF(C340/2+D340/2=0,(C340+D340)/2,C340/2+D340/2))=0,N(C340)+N(D340)+N(E340)=0,IF(B340=0,TRUE,B340/(IF(COUNT(E340)=1,E340,IF(C340/2+D340/2=0,(C340+D340)/2,C340/2+D340/2)))&gt;0)),"Ready","Calculated value below numeric range; rescale")))),"Check inputs / numeric range")))</f>
        <v/>
      </c>
      <c r="I340" s="8">
        <f>IF(H340&lt;&gt;"Ready","",IFERROR(IF(COUNT(E340)=1,E340,IF(C340/2+D340/2=0,(C340+D340)/2,C340/2+D340/2)),""))</f>
        <v/>
      </c>
      <c r="J340" s="8">
        <f>IF(H340&lt;&gt;"Ready","",IFERROR(IF(I340=0,"",B340/I340),""))</f>
        <v/>
      </c>
      <c r="K340" s="8">
        <f>IF(H340&lt;&gt;"Ready","",IFERROR(IF(OR(I340=0,B340=0),"",F340/J340),""))</f>
        <v/>
      </c>
      <c r="L340" s="8">
        <f>IF(H340&lt;&gt;"Ready","",IFERROR(IF(G340="","",I340*(G340/100)),""))</f>
        <v/>
      </c>
      <c r="M340" s="8">
        <f>IF(H340&lt;&gt;"Ready","",IFERROR(IF(I340=0,"No",IF(B340=0,"Yes",IF(OR(K340&lt;=$B$2,K340-$B$2&lt;=MIN(8.881784197001252E-16*MAX(ABS(K340),ABS($B$2)),1E-9)),"No","Yes"))),""))</f>
        <v/>
      </c>
      <c r="N340" s="8">
        <f>IF(H340&lt;&gt;"Ready","",IFERROR(IF(I340=0,"No inventory",IF(B340=0,"No COGS",IF(M340="Yes","Slow mover","Within threshold"))),""))</f>
        <v/>
      </c>
      <c r="O340" s="8">
        <f>IF(H340&lt;&gt;"Ready","",IFERROR(IF(I340=0,"Turnover and DIO undefined: average inventory is zero. Check snapshot coverage and valuation.",IF(B340=0,"Turnover is zero; DIO has no finite value because COGS is zero. Stock with no COGS is flagged for review.","")),""))</f>
        <v/>
      </c>
    </row>
    <row r="341">
      <c r="A341" s="6" t="n"/>
      <c r="B341" s="7" t="n"/>
      <c r="C341" s="7" t="n"/>
      <c r="D341" s="7" t="n"/>
      <c r="E341" s="7" t="n"/>
      <c r="F341" s="7" t="n"/>
      <c r="G341" s="7" t="n"/>
      <c r="H341" s="8">
        <f>IF(COUNTA(A341:G341)=0,"",IF(TRIM(A341&amp;"")="","Item required",IFERROR(IF(OR(COUNT($B$2)&lt;&gt;1,$B$2&lt;0),"Enter nonnegative DIO threshold in B2",IF(NOT(AND(COUNT(B341,F341)=2,B341&gt;=0,F341&gt;0,COUNT(G341)=COUNTA(G341),N(G341)&gt;=0)),"Enter nonnegative values and positive period days",IF(NOT(OR(AND(COUNT(E341)=1,E341&gt;=0,COUNTA(C341:D341)=0),AND(E341="",COUNT(C341:D341)=2,MIN(C341:D341)&gt;=0))),"Enter average OR both opening and closing",IF(IF(IF(COUNT(E341)=1,E341,IF(C341/2+D341/2=0,(C341+D341)/2,C341/2+D341/2))=0,N(C341)+N(D341)+N(E341)=0,IF(B341=0,TRUE,B341/(IF(COUNT(E341)=1,E341,IF(C341/2+D341/2=0,(C341+D341)/2,C341/2+D341/2)))&gt;0)),"Ready","Calculated value below numeric range; rescale")))),"Check inputs / numeric range")))</f>
        <v/>
      </c>
      <c r="I341" s="8">
        <f>IF(H341&lt;&gt;"Ready","",IFERROR(IF(COUNT(E341)=1,E341,IF(C341/2+D341/2=0,(C341+D341)/2,C341/2+D341/2)),""))</f>
        <v/>
      </c>
      <c r="J341" s="8">
        <f>IF(H341&lt;&gt;"Ready","",IFERROR(IF(I341=0,"",B341/I341),""))</f>
        <v/>
      </c>
      <c r="K341" s="8">
        <f>IF(H341&lt;&gt;"Ready","",IFERROR(IF(OR(I341=0,B341=0),"",F341/J341),""))</f>
        <v/>
      </c>
      <c r="L341" s="8">
        <f>IF(H341&lt;&gt;"Ready","",IFERROR(IF(G341="","",I341*(G341/100)),""))</f>
        <v/>
      </c>
      <c r="M341" s="8">
        <f>IF(H341&lt;&gt;"Ready","",IFERROR(IF(I341=0,"No",IF(B341=0,"Yes",IF(OR(K341&lt;=$B$2,K341-$B$2&lt;=MIN(8.881784197001252E-16*MAX(ABS(K341),ABS($B$2)),1E-9)),"No","Yes"))),""))</f>
        <v/>
      </c>
      <c r="N341" s="8">
        <f>IF(H341&lt;&gt;"Ready","",IFERROR(IF(I341=0,"No inventory",IF(B341=0,"No COGS",IF(M341="Yes","Slow mover","Within threshold"))),""))</f>
        <v/>
      </c>
      <c r="O341" s="8">
        <f>IF(H341&lt;&gt;"Ready","",IFERROR(IF(I341=0,"Turnover and DIO undefined: average inventory is zero. Check snapshot coverage and valuation.",IF(B341=0,"Turnover is zero; DIO has no finite value because COGS is zero. Stock with no COGS is flagged for review.","")),""))</f>
        <v/>
      </c>
    </row>
    <row r="342">
      <c r="A342" s="6" t="n"/>
      <c r="B342" s="7" t="n"/>
      <c r="C342" s="7" t="n"/>
      <c r="D342" s="7" t="n"/>
      <c r="E342" s="7" t="n"/>
      <c r="F342" s="7" t="n"/>
      <c r="G342" s="7" t="n"/>
      <c r="H342" s="8">
        <f>IF(COUNTA(A342:G342)=0,"",IF(TRIM(A342&amp;"")="","Item required",IFERROR(IF(OR(COUNT($B$2)&lt;&gt;1,$B$2&lt;0),"Enter nonnegative DIO threshold in B2",IF(NOT(AND(COUNT(B342,F342)=2,B342&gt;=0,F342&gt;0,COUNT(G342)=COUNTA(G342),N(G342)&gt;=0)),"Enter nonnegative values and positive period days",IF(NOT(OR(AND(COUNT(E342)=1,E342&gt;=0,COUNTA(C342:D342)=0),AND(E342="",COUNT(C342:D342)=2,MIN(C342:D342)&gt;=0))),"Enter average OR both opening and closing",IF(IF(IF(COUNT(E342)=1,E342,IF(C342/2+D342/2=0,(C342+D342)/2,C342/2+D342/2))=0,N(C342)+N(D342)+N(E342)=0,IF(B342=0,TRUE,B342/(IF(COUNT(E342)=1,E342,IF(C342/2+D342/2=0,(C342+D342)/2,C342/2+D342/2)))&gt;0)),"Ready","Calculated value below numeric range; rescale")))),"Check inputs / numeric range")))</f>
        <v/>
      </c>
      <c r="I342" s="8">
        <f>IF(H342&lt;&gt;"Ready","",IFERROR(IF(COUNT(E342)=1,E342,IF(C342/2+D342/2=0,(C342+D342)/2,C342/2+D342/2)),""))</f>
        <v/>
      </c>
      <c r="J342" s="8">
        <f>IF(H342&lt;&gt;"Ready","",IFERROR(IF(I342=0,"",B342/I342),""))</f>
        <v/>
      </c>
      <c r="K342" s="8">
        <f>IF(H342&lt;&gt;"Ready","",IFERROR(IF(OR(I342=0,B342=0),"",F342/J342),""))</f>
        <v/>
      </c>
      <c r="L342" s="8">
        <f>IF(H342&lt;&gt;"Ready","",IFERROR(IF(G342="","",I342*(G342/100)),""))</f>
        <v/>
      </c>
      <c r="M342" s="8">
        <f>IF(H342&lt;&gt;"Ready","",IFERROR(IF(I342=0,"No",IF(B342=0,"Yes",IF(OR(K342&lt;=$B$2,K342-$B$2&lt;=MIN(8.881784197001252E-16*MAX(ABS(K342),ABS($B$2)),1E-9)),"No","Yes"))),""))</f>
        <v/>
      </c>
      <c r="N342" s="8">
        <f>IF(H342&lt;&gt;"Ready","",IFERROR(IF(I342=0,"No inventory",IF(B342=0,"No COGS",IF(M342="Yes","Slow mover","Within threshold"))),""))</f>
        <v/>
      </c>
      <c r="O342" s="8">
        <f>IF(H342&lt;&gt;"Ready","",IFERROR(IF(I342=0,"Turnover and DIO undefined: average inventory is zero. Check snapshot coverage and valuation.",IF(B342=0,"Turnover is zero; DIO has no finite value because COGS is zero. Stock with no COGS is flagged for review.","")),""))</f>
        <v/>
      </c>
    </row>
    <row r="343">
      <c r="A343" s="6" t="n"/>
      <c r="B343" s="7" t="n"/>
      <c r="C343" s="7" t="n"/>
      <c r="D343" s="7" t="n"/>
      <c r="E343" s="7" t="n"/>
      <c r="F343" s="7" t="n"/>
      <c r="G343" s="7" t="n"/>
      <c r="H343" s="8">
        <f>IF(COUNTA(A343:G343)=0,"",IF(TRIM(A343&amp;"")="","Item required",IFERROR(IF(OR(COUNT($B$2)&lt;&gt;1,$B$2&lt;0),"Enter nonnegative DIO threshold in B2",IF(NOT(AND(COUNT(B343,F343)=2,B343&gt;=0,F343&gt;0,COUNT(G343)=COUNTA(G343),N(G343)&gt;=0)),"Enter nonnegative values and positive period days",IF(NOT(OR(AND(COUNT(E343)=1,E343&gt;=0,COUNTA(C343:D343)=0),AND(E343="",COUNT(C343:D343)=2,MIN(C343:D343)&gt;=0))),"Enter average OR both opening and closing",IF(IF(IF(COUNT(E343)=1,E343,IF(C343/2+D343/2=0,(C343+D343)/2,C343/2+D343/2))=0,N(C343)+N(D343)+N(E343)=0,IF(B343=0,TRUE,B343/(IF(COUNT(E343)=1,E343,IF(C343/2+D343/2=0,(C343+D343)/2,C343/2+D343/2)))&gt;0)),"Ready","Calculated value below numeric range; rescale")))),"Check inputs / numeric range")))</f>
        <v/>
      </c>
      <c r="I343" s="8">
        <f>IF(H343&lt;&gt;"Ready","",IFERROR(IF(COUNT(E343)=1,E343,IF(C343/2+D343/2=0,(C343+D343)/2,C343/2+D343/2)),""))</f>
        <v/>
      </c>
      <c r="J343" s="8">
        <f>IF(H343&lt;&gt;"Ready","",IFERROR(IF(I343=0,"",B343/I343),""))</f>
        <v/>
      </c>
      <c r="K343" s="8">
        <f>IF(H343&lt;&gt;"Ready","",IFERROR(IF(OR(I343=0,B343=0),"",F343/J343),""))</f>
        <v/>
      </c>
      <c r="L343" s="8">
        <f>IF(H343&lt;&gt;"Ready","",IFERROR(IF(G343="","",I343*(G343/100)),""))</f>
        <v/>
      </c>
      <c r="M343" s="8">
        <f>IF(H343&lt;&gt;"Ready","",IFERROR(IF(I343=0,"No",IF(B343=0,"Yes",IF(OR(K343&lt;=$B$2,K343-$B$2&lt;=MIN(8.881784197001252E-16*MAX(ABS(K343),ABS($B$2)),1E-9)),"No","Yes"))),""))</f>
        <v/>
      </c>
      <c r="N343" s="8">
        <f>IF(H343&lt;&gt;"Ready","",IFERROR(IF(I343=0,"No inventory",IF(B343=0,"No COGS",IF(M343="Yes","Slow mover","Within threshold"))),""))</f>
        <v/>
      </c>
      <c r="O343" s="8">
        <f>IF(H343&lt;&gt;"Ready","",IFERROR(IF(I343=0,"Turnover and DIO undefined: average inventory is zero. Check snapshot coverage and valuation.",IF(B343=0,"Turnover is zero; DIO has no finite value because COGS is zero. Stock with no COGS is flagged for review.","")),""))</f>
        <v/>
      </c>
    </row>
    <row r="344">
      <c r="A344" s="6" t="n"/>
      <c r="B344" s="7" t="n"/>
      <c r="C344" s="7" t="n"/>
      <c r="D344" s="7" t="n"/>
      <c r="E344" s="7" t="n"/>
      <c r="F344" s="7" t="n"/>
      <c r="G344" s="7" t="n"/>
      <c r="H344" s="8">
        <f>IF(COUNTA(A344:G344)=0,"",IF(TRIM(A344&amp;"")="","Item required",IFERROR(IF(OR(COUNT($B$2)&lt;&gt;1,$B$2&lt;0),"Enter nonnegative DIO threshold in B2",IF(NOT(AND(COUNT(B344,F344)=2,B344&gt;=0,F344&gt;0,COUNT(G344)=COUNTA(G344),N(G344)&gt;=0)),"Enter nonnegative values and positive period days",IF(NOT(OR(AND(COUNT(E344)=1,E344&gt;=0,COUNTA(C344:D344)=0),AND(E344="",COUNT(C344:D344)=2,MIN(C344:D344)&gt;=0))),"Enter average OR both opening and closing",IF(IF(IF(COUNT(E344)=1,E344,IF(C344/2+D344/2=0,(C344+D344)/2,C344/2+D344/2))=0,N(C344)+N(D344)+N(E344)=0,IF(B344=0,TRUE,B344/(IF(COUNT(E344)=1,E344,IF(C344/2+D344/2=0,(C344+D344)/2,C344/2+D344/2)))&gt;0)),"Ready","Calculated value below numeric range; rescale")))),"Check inputs / numeric range")))</f>
        <v/>
      </c>
      <c r="I344" s="8">
        <f>IF(H344&lt;&gt;"Ready","",IFERROR(IF(COUNT(E344)=1,E344,IF(C344/2+D344/2=0,(C344+D344)/2,C344/2+D344/2)),""))</f>
        <v/>
      </c>
      <c r="J344" s="8">
        <f>IF(H344&lt;&gt;"Ready","",IFERROR(IF(I344=0,"",B344/I344),""))</f>
        <v/>
      </c>
      <c r="K344" s="8">
        <f>IF(H344&lt;&gt;"Ready","",IFERROR(IF(OR(I344=0,B344=0),"",F344/J344),""))</f>
        <v/>
      </c>
      <c r="L344" s="8">
        <f>IF(H344&lt;&gt;"Ready","",IFERROR(IF(G344="","",I344*(G344/100)),""))</f>
        <v/>
      </c>
      <c r="M344" s="8">
        <f>IF(H344&lt;&gt;"Ready","",IFERROR(IF(I344=0,"No",IF(B344=0,"Yes",IF(OR(K344&lt;=$B$2,K344-$B$2&lt;=MIN(8.881784197001252E-16*MAX(ABS(K344),ABS($B$2)),1E-9)),"No","Yes"))),""))</f>
        <v/>
      </c>
      <c r="N344" s="8">
        <f>IF(H344&lt;&gt;"Ready","",IFERROR(IF(I344=0,"No inventory",IF(B344=0,"No COGS",IF(M344="Yes","Slow mover","Within threshold"))),""))</f>
        <v/>
      </c>
      <c r="O344" s="8">
        <f>IF(H344&lt;&gt;"Ready","",IFERROR(IF(I344=0,"Turnover and DIO undefined: average inventory is zero. Check snapshot coverage and valuation.",IF(B344=0,"Turnover is zero; DIO has no finite value because COGS is zero. Stock with no COGS is flagged for review.","")),""))</f>
        <v/>
      </c>
    </row>
    <row r="345">
      <c r="A345" s="6" t="n"/>
      <c r="B345" s="7" t="n"/>
      <c r="C345" s="7" t="n"/>
      <c r="D345" s="7" t="n"/>
      <c r="E345" s="7" t="n"/>
      <c r="F345" s="7" t="n"/>
      <c r="G345" s="7" t="n"/>
      <c r="H345" s="8">
        <f>IF(COUNTA(A345:G345)=0,"",IF(TRIM(A345&amp;"")="","Item required",IFERROR(IF(OR(COUNT($B$2)&lt;&gt;1,$B$2&lt;0),"Enter nonnegative DIO threshold in B2",IF(NOT(AND(COUNT(B345,F345)=2,B345&gt;=0,F345&gt;0,COUNT(G345)=COUNTA(G345),N(G345)&gt;=0)),"Enter nonnegative values and positive period days",IF(NOT(OR(AND(COUNT(E345)=1,E345&gt;=0,COUNTA(C345:D345)=0),AND(E345="",COUNT(C345:D345)=2,MIN(C345:D345)&gt;=0))),"Enter average OR both opening and closing",IF(IF(IF(COUNT(E345)=1,E345,IF(C345/2+D345/2=0,(C345+D345)/2,C345/2+D345/2))=0,N(C345)+N(D345)+N(E345)=0,IF(B345=0,TRUE,B345/(IF(COUNT(E345)=1,E345,IF(C345/2+D345/2=0,(C345+D345)/2,C345/2+D345/2)))&gt;0)),"Ready","Calculated value below numeric range; rescale")))),"Check inputs / numeric range")))</f>
        <v/>
      </c>
      <c r="I345" s="8">
        <f>IF(H345&lt;&gt;"Ready","",IFERROR(IF(COUNT(E345)=1,E345,IF(C345/2+D345/2=0,(C345+D345)/2,C345/2+D345/2)),""))</f>
        <v/>
      </c>
      <c r="J345" s="8">
        <f>IF(H345&lt;&gt;"Ready","",IFERROR(IF(I345=0,"",B345/I345),""))</f>
        <v/>
      </c>
      <c r="K345" s="8">
        <f>IF(H345&lt;&gt;"Ready","",IFERROR(IF(OR(I345=0,B345=0),"",F345/J345),""))</f>
        <v/>
      </c>
      <c r="L345" s="8">
        <f>IF(H345&lt;&gt;"Ready","",IFERROR(IF(G345="","",I345*(G345/100)),""))</f>
        <v/>
      </c>
      <c r="M345" s="8">
        <f>IF(H345&lt;&gt;"Ready","",IFERROR(IF(I345=0,"No",IF(B345=0,"Yes",IF(OR(K345&lt;=$B$2,K345-$B$2&lt;=MIN(8.881784197001252E-16*MAX(ABS(K345),ABS($B$2)),1E-9)),"No","Yes"))),""))</f>
        <v/>
      </c>
      <c r="N345" s="8">
        <f>IF(H345&lt;&gt;"Ready","",IFERROR(IF(I345=0,"No inventory",IF(B345=0,"No COGS",IF(M345="Yes","Slow mover","Within threshold"))),""))</f>
        <v/>
      </c>
      <c r="O345" s="8">
        <f>IF(H345&lt;&gt;"Ready","",IFERROR(IF(I345=0,"Turnover and DIO undefined: average inventory is zero. Check snapshot coverage and valuation.",IF(B345=0,"Turnover is zero; DIO has no finite value because COGS is zero. Stock with no COGS is flagged for review.","")),""))</f>
        <v/>
      </c>
    </row>
    <row r="346">
      <c r="A346" s="6" t="n"/>
      <c r="B346" s="7" t="n"/>
      <c r="C346" s="7" t="n"/>
      <c r="D346" s="7" t="n"/>
      <c r="E346" s="7" t="n"/>
      <c r="F346" s="7" t="n"/>
      <c r="G346" s="7" t="n"/>
      <c r="H346" s="8">
        <f>IF(COUNTA(A346:G346)=0,"",IF(TRIM(A346&amp;"")="","Item required",IFERROR(IF(OR(COUNT($B$2)&lt;&gt;1,$B$2&lt;0),"Enter nonnegative DIO threshold in B2",IF(NOT(AND(COUNT(B346,F346)=2,B346&gt;=0,F346&gt;0,COUNT(G346)=COUNTA(G346),N(G346)&gt;=0)),"Enter nonnegative values and positive period days",IF(NOT(OR(AND(COUNT(E346)=1,E346&gt;=0,COUNTA(C346:D346)=0),AND(E346="",COUNT(C346:D346)=2,MIN(C346:D346)&gt;=0))),"Enter average OR both opening and closing",IF(IF(IF(COUNT(E346)=1,E346,IF(C346/2+D346/2=0,(C346+D346)/2,C346/2+D346/2))=0,N(C346)+N(D346)+N(E346)=0,IF(B346=0,TRUE,B346/(IF(COUNT(E346)=1,E346,IF(C346/2+D346/2=0,(C346+D346)/2,C346/2+D346/2)))&gt;0)),"Ready","Calculated value below numeric range; rescale")))),"Check inputs / numeric range")))</f>
        <v/>
      </c>
      <c r="I346" s="8">
        <f>IF(H346&lt;&gt;"Ready","",IFERROR(IF(COUNT(E346)=1,E346,IF(C346/2+D346/2=0,(C346+D346)/2,C346/2+D346/2)),""))</f>
        <v/>
      </c>
      <c r="J346" s="8">
        <f>IF(H346&lt;&gt;"Ready","",IFERROR(IF(I346=0,"",B346/I346),""))</f>
        <v/>
      </c>
      <c r="K346" s="8">
        <f>IF(H346&lt;&gt;"Ready","",IFERROR(IF(OR(I346=0,B346=0),"",F346/J346),""))</f>
        <v/>
      </c>
      <c r="L346" s="8">
        <f>IF(H346&lt;&gt;"Ready","",IFERROR(IF(G346="","",I346*(G346/100)),""))</f>
        <v/>
      </c>
      <c r="M346" s="8">
        <f>IF(H346&lt;&gt;"Ready","",IFERROR(IF(I346=0,"No",IF(B346=0,"Yes",IF(OR(K346&lt;=$B$2,K346-$B$2&lt;=MIN(8.881784197001252E-16*MAX(ABS(K346),ABS($B$2)),1E-9)),"No","Yes"))),""))</f>
        <v/>
      </c>
      <c r="N346" s="8">
        <f>IF(H346&lt;&gt;"Ready","",IFERROR(IF(I346=0,"No inventory",IF(B346=0,"No COGS",IF(M346="Yes","Slow mover","Within threshold"))),""))</f>
        <v/>
      </c>
      <c r="O346" s="8">
        <f>IF(H346&lt;&gt;"Ready","",IFERROR(IF(I346=0,"Turnover and DIO undefined: average inventory is zero. Check snapshot coverage and valuation.",IF(B346=0,"Turnover is zero; DIO has no finite value because COGS is zero. Stock with no COGS is flagged for review.","")),""))</f>
        <v/>
      </c>
    </row>
    <row r="347">
      <c r="A347" s="6" t="n"/>
      <c r="B347" s="7" t="n"/>
      <c r="C347" s="7" t="n"/>
      <c r="D347" s="7" t="n"/>
      <c r="E347" s="7" t="n"/>
      <c r="F347" s="7" t="n"/>
      <c r="G347" s="7" t="n"/>
      <c r="H347" s="8">
        <f>IF(COUNTA(A347:G347)=0,"",IF(TRIM(A347&amp;"")="","Item required",IFERROR(IF(OR(COUNT($B$2)&lt;&gt;1,$B$2&lt;0),"Enter nonnegative DIO threshold in B2",IF(NOT(AND(COUNT(B347,F347)=2,B347&gt;=0,F347&gt;0,COUNT(G347)=COUNTA(G347),N(G347)&gt;=0)),"Enter nonnegative values and positive period days",IF(NOT(OR(AND(COUNT(E347)=1,E347&gt;=0,COUNTA(C347:D347)=0),AND(E347="",COUNT(C347:D347)=2,MIN(C347:D347)&gt;=0))),"Enter average OR both opening and closing",IF(IF(IF(COUNT(E347)=1,E347,IF(C347/2+D347/2=0,(C347+D347)/2,C347/2+D347/2))=0,N(C347)+N(D347)+N(E347)=0,IF(B347=0,TRUE,B347/(IF(COUNT(E347)=1,E347,IF(C347/2+D347/2=0,(C347+D347)/2,C347/2+D347/2)))&gt;0)),"Ready","Calculated value below numeric range; rescale")))),"Check inputs / numeric range")))</f>
        <v/>
      </c>
      <c r="I347" s="8">
        <f>IF(H347&lt;&gt;"Ready","",IFERROR(IF(COUNT(E347)=1,E347,IF(C347/2+D347/2=0,(C347+D347)/2,C347/2+D347/2)),""))</f>
        <v/>
      </c>
      <c r="J347" s="8">
        <f>IF(H347&lt;&gt;"Ready","",IFERROR(IF(I347=0,"",B347/I347),""))</f>
        <v/>
      </c>
      <c r="K347" s="8">
        <f>IF(H347&lt;&gt;"Ready","",IFERROR(IF(OR(I347=0,B347=0),"",F347/J347),""))</f>
        <v/>
      </c>
      <c r="L347" s="8">
        <f>IF(H347&lt;&gt;"Ready","",IFERROR(IF(G347="","",I347*(G347/100)),""))</f>
        <v/>
      </c>
      <c r="M347" s="8">
        <f>IF(H347&lt;&gt;"Ready","",IFERROR(IF(I347=0,"No",IF(B347=0,"Yes",IF(OR(K347&lt;=$B$2,K347-$B$2&lt;=MIN(8.881784197001252E-16*MAX(ABS(K347),ABS($B$2)),1E-9)),"No","Yes"))),""))</f>
        <v/>
      </c>
      <c r="N347" s="8">
        <f>IF(H347&lt;&gt;"Ready","",IFERROR(IF(I347=0,"No inventory",IF(B347=0,"No COGS",IF(M347="Yes","Slow mover","Within threshold"))),""))</f>
        <v/>
      </c>
      <c r="O347" s="8">
        <f>IF(H347&lt;&gt;"Ready","",IFERROR(IF(I347=0,"Turnover and DIO undefined: average inventory is zero. Check snapshot coverage and valuation.",IF(B347=0,"Turnover is zero; DIO has no finite value because COGS is zero. Stock with no COGS is flagged for review.","")),""))</f>
        <v/>
      </c>
    </row>
    <row r="348">
      <c r="A348" s="6" t="n"/>
      <c r="B348" s="7" t="n"/>
      <c r="C348" s="7" t="n"/>
      <c r="D348" s="7" t="n"/>
      <c r="E348" s="7" t="n"/>
      <c r="F348" s="7" t="n"/>
      <c r="G348" s="7" t="n"/>
      <c r="H348" s="8">
        <f>IF(COUNTA(A348:G348)=0,"",IF(TRIM(A348&amp;"")="","Item required",IFERROR(IF(OR(COUNT($B$2)&lt;&gt;1,$B$2&lt;0),"Enter nonnegative DIO threshold in B2",IF(NOT(AND(COUNT(B348,F348)=2,B348&gt;=0,F348&gt;0,COUNT(G348)=COUNTA(G348),N(G348)&gt;=0)),"Enter nonnegative values and positive period days",IF(NOT(OR(AND(COUNT(E348)=1,E348&gt;=0,COUNTA(C348:D348)=0),AND(E348="",COUNT(C348:D348)=2,MIN(C348:D348)&gt;=0))),"Enter average OR both opening and closing",IF(IF(IF(COUNT(E348)=1,E348,IF(C348/2+D348/2=0,(C348+D348)/2,C348/2+D348/2))=0,N(C348)+N(D348)+N(E348)=0,IF(B348=0,TRUE,B348/(IF(COUNT(E348)=1,E348,IF(C348/2+D348/2=0,(C348+D348)/2,C348/2+D348/2)))&gt;0)),"Ready","Calculated value below numeric range; rescale")))),"Check inputs / numeric range")))</f>
        <v/>
      </c>
      <c r="I348" s="8">
        <f>IF(H348&lt;&gt;"Ready","",IFERROR(IF(COUNT(E348)=1,E348,IF(C348/2+D348/2=0,(C348+D348)/2,C348/2+D348/2)),""))</f>
        <v/>
      </c>
      <c r="J348" s="8">
        <f>IF(H348&lt;&gt;"Ready","",IFERROR(IF(I348=0,"",B348/I348),""))</f>
        <v/>
      </c>
      <c r="K348" s="8">
        <f>IF(H348&lt;&gt;"Ready","",IFERROR(IF(OR(I348=0,B348=0),"",F348/J348),""))</f>
        <v/>
      </c>
      <c r="L348" s="8">
        <f>IF(H348&lt;&gt;"Ready","",IFERROR(IF(G348="","",I348*(G348/100)),""))</f>
        <v/>
      </c>
      <c r="M348" s="8">
        <f>IF(H348&lt;&gt;"Ready","",IFERROR(IF(I348=0,"No",IF(B348=0,"Yes",IF(OR(K348&lt;=$B$2,K348-$B$2&lt;=MIN(8.881784197001252E-16*MAX(ABS(K348),ABS($B$2)),1E-9)),"No","Yes"))),""))</f>
        <v/>
      </c>
      <c r="N348" s="8">
        <f>IF(H348&lt;&gt;"Ready","",IFERROR(IF(I348=0,"No inventory",IF(B348=0,"No COGS",IF(M348="Yes","Slow mover","Within threshold"))),""))</f>
        <v/>
      </c>
      <c r="O348" s="8">
        <f>IF(H348&lt;&gt;"Ready","",IFERROR(IF(I348=0,"Turnover and DIO undefined: average inventory is zero. Check snapshot coverage and valuation.",IF(B348=0,"Turnover is zero; DIO has no finite value because COGS is zero. Stock with no COGS is flagged for review.","")),""))</f>
        <v/>
      </c>
    </row>
    <row r="349">
      <c r="A349" s="6" t="n"/>
      <c r="B349" s="7" t="n"/>
      <c r="C349" s="7" t="n"/>
      <c r="D349" s="7" t="n"/>
      <c r="E349" s="7" t="n"/>
      <c r="F349" s="7" t="n"/>
      <c r="G349" s="7" t="n"/>
      <c r="H349" s="8">
        <f>IF(COUNTA(A349:G349)=0,"",IF(TRIM(A349&amp;"")="","Item required",IFERROR(IF(OR(COUNT($B$2)&lt;&gt;1,$B$2&lt;0),"Enter nonnegative DIO threshold in B2",IF(NOT(AND(COUNT(B349,F349)=2,B349&gt;=0,F349&gt;0,COUNT(G349)=COUNTA(G349),N(G349)&gt;=0)),"Enter nonnegative values and positive period days",IF(NOT(OR(AND(COUNT(E349)=1,E349&gt;=0,COUNTA(C349:D349)=0),AND(E349="",COUNT(C349:D349)=2,MIN(C349:D349)&gt;=0))),"Enter average OR both opening and closing",IF(IF(IF(COUNT(E349)=1,E349,IF(C349/2+D349/2=0,(C349+D349)/2,C349/2+D349/2))=0,N(C349)+N(D349)+N(E349)=0,IF(B349=0,TRUE,B349/(IF(COUNT(E349)=1,E349,IF(C349/2+D349/2=0,(C349+D349)/2,C349/2+D349/2)))&gt;0)),"Ready","Calculated value below numeric range; rescale")))),"Check inputs / numeric range")))</f>
        <v/>
      </c>
      <c r="I349" s="8">
        <f>IF(H349&lt;&gt;"Ready","",IFERROR(IF(COUNT(E349)=1,E349,IF(C349/2+D349/2=0,(C349+D349)/2,C349/2+D349/2)),""))</f>
        <v/>
      </c>
      <c r="J349" s="8">
        <f>IF(H349&lt;&gt;"Ready","",IFERROR(IF(I349=0,"",B349/I349),""))</f>
        <v/>
      </c>
      <c r="K349" s="8">
        <f>IF(H349&lt;&gt;"Ready","",IFERROR(IF(OR(I349=0,B349=0),"",F349/J349),""))</f>
        <v/>
      </c>
      <c r="L349" s="8">
        <f>IF(H349&lt;&gt;"Ready","",IFERROR(IF(G349="","",I349*(G349/100)),""))</f>
        <v/>
      </c>
      <c r="M349" s="8">
        <f>IF(H349&lt;&gt;"Ready","",IFERROR(IF(I349=0,"No",IF(B349=0,"Yes",IF(OR(K349&lt;=$B$2,K349-$B$2&lt;=MIN(8.881784197001252E-16*MAX(ABS(K349),ABS($B$2)),1E-9)),"No","Yes"))),""))</f>
        <v/>
      </c>
      <c r="N349" s="8">
        <f>IF(H349&lt;&gt;"Ready","",IFERROR(IF(I349=0,"No inventory",IF(B349=0,"No COGS",IF(M349="Yes","Slow mover","Within threshold"))),""))</f>
        <v/>
      </c>
      <c r="O349" s="8">
        <f>IF(H349&lt;&gt;"Ready","",IFERROR(IF(I349=0,"Turnover and DIO undefined: average inventory is zero. Check snapshot coverage and valuation.",IF(B349=0,"Turnover is zero; DIO has no finite value because COGS is zero. Stock with no COGS is flagged for review.","")),""))</f>
        <v/>
      </c>
    </row>
    <row r="350">
      <c r="A350" s="6" t="n"/>
      <c r="B350" s="7" t="n"/>
      <c r="C350" s="7" t="n"/>
      <c r="D350" s="7" t="n"/>
      <c r="E350" s="7" t="n"/>
      <c r="F350" s="7" t="n"/>
      <c r="G350" s="7" t="n"/>
      <c r="H350" s="8">
        <f>IF(COUNTA(A350:G350)=0,"",IF(TRIM(A350&amp;"")="","Item required",IFERROR(IF(OR(COUNT($B$2)&lt;&gt;1,$B$2&lt;0),"Enter nonnegative DIO threshold in B2",IF(NOT(AND(COUNT(B350,F350)=2,B350&gt;=0,F350&gt;0,COUNT(G350)=COUNTA(G350),N(G350)&gt;=0)),"Enter nonnegative values and positive period days",IF(NOT(OR(AND(COUNT(E350)=1,E350&gt;=0,COUNTA(C350:D350)=0),AND(E350="",COUNT(C350:D350)=2,MIN(C350:D350)&gt;=0))),"Enter average OR both opening and closing",IF(IF(IF(COUNT(E350)=1,E350,IF(C350/2+D350/2=0,(C350+D350)/2,C350/2+D350/2))=0,N(C350)+N(D350)+N(E350)=0,IF(B350=0,TRUE,B350/(IF(COUNT(E350)=1,E350,IF(C350/2+D350/2=0,(C350+D350)/2,C350/2+D350/2)))&gt;0)),"Ready","Calculated value below numeric range; rescale")))),"Check inputs / numeric range")))</f>
        <v/>
      </c>
      <c r="I350" s="8">
        <f>IF(H350&lt;&gt;"Ready","",IFERROR(IF(COUNT(E350)=1,E350,IF(C350/2+D350/2=0,(C350+D350)/2,C350/2+D350/2)),""))</f>
        <v/>
      </c>
      <c r="J350" s="8">
        <f>IF(H350&lt;&gt;"Ready","",IFERROR(IF(I350=0,"",B350/I350),""))</f>
        <v/>
      </c>
      <c r="K350" s="8">
        <f>IF(H350&lt;&gt;"Ready","",IFERROR(IF(OR(I350=0,B350=0),"",F350/J350),""))</f>
        <v/>
      </c>
      <c r="L350" s="8">
        <f>IF(H350&lt;&gt;"Ready","",IFERROR(IF(G350="","",I350*(G350/100)),""))</f>
        <v/>
      </c>
      <c r="M350" s="8">
        <f>IF(H350&lt;&gt;"Ready","",IFERROR(IF(I350=0,"No",IF(B350=0,"Yes",IF(OR(K350&lt;=$B$2,K350-$B$2&lt;=MIN(8.881784197001252E-16*MAX(ABS(K350),ABS($B$2)),1E-9)),"No","Yes"))),""))</f>
        <v/>
      </c>
      <c r="N350" s="8">
        <f>IF(H350&lt;&gt;"Ready","",IFERROR(IF(I350=0,"No inventory",IF(B350=0,"No COGS",IF(M350="Yes","Slow mover","Within threshold"))),""))</f>
        <v/>
      </c>
      <c r="O350" s="8">
        <f>IF(H350&lt;&gt;"Ready","",IFERROR(IF(I350=0,"Turnover and DIO undefined: average inventory is zero. Check snapshot coverage and valuation.",IF(B350=0,"Turnover is zero; DIO has no finite value because COGS is zero. Stock with no COGS is flagged for review.","")),""))</f>
        <v/>
      </c>
    </row>
    <row r="351">
      <c r="A351" s="6" t="n"/>
      <c r="B351" s="7" t="n"/>
      <c r="C351" s="7" t="n"/>
      <c r="D351" s="7" t="n"/>
      <c r="E351" s="7" t="n"/>
      <c r="F351" s="7" t="n"/>
      <c r="G351" s="7" t="n"/>
      <c r="H351" s="8">
        <f>IF(COUNTA(A351:G351)=0,"",IF(TRIM(A351&amp;"")="","Item required",IFERROR(IF(OR(COUNT($B$2)&lt;&gt;1,$B$2&lt;0),"Enter nonnegative DIO threshold in B2",IF(NOT(AND(COUNT(B351,F351)=2,B351&gt;=0,F351&gt;0,COUNT(G351)=COUNTA(G351),N(G351)&gt;=0)),"Enter nonnegative values and positive period days",IF(NOT(OR(AND(COUNT(E351)=1,E351&gt;=0,COUNTA(C351:D351)=0),AND(E351="",COUNT(C351:D351)=2,MIN(C351:D351)&gt;=0))),"Enter average OR both opening and closing",IF(IF(IF(COUNT(E351)=1,E351,IF(C351/2+D351/2=0,(C351+D351)/2,C351/2+D351/2))=0,N(C351)+N(D351)+N(E351)=0,IF(B351=0,TRUE,B351/(IF(COUNT(E351)=1,E351,IF(C351/2+D351/2=0,(C351+D351)/2,C351/2+D351/2)))&gt;0)),"Ready","Calculated value below numeric range; rescale")))),"Check inputs / numeric range")))</f>
        <v/>
      </c>
      <c r="I351" s="8">
        <f>IF(H351&lt;&gt;"Ready","",IFERROR(IF(COUNT(E351)=1,E351,IF(C351/2+D351/2=0,(C351+D351)/2,C351/2+D351/2)),""))</f>
        <v/>
      </c>
      <c r="J351" s="8">
        <f>IF(H351&lt;&gt;"Ready","",IFERROR(IF(I351=0,"",B351/I351),""))</f>
        <v/>
      </c>
      <c r="K351" s="8">
        <f>IF(H351&lt;&gt;"Ready","",IFERROR(IF(OR(I351=0,B351=0),"",F351/J351),""))</f>
        <v/>
      </c>
      <c r="L351" s="8">
        <f>IF(H351&lt;&gt;"Ready","",IFERROR(IF(G351="","",I351*(G351/100)),""))</f>
        <v/>
      </c>
      <c r="M351" s="8">
        <f>IF(H351&lt;&gt;"Ready","",IFERROR(IF(I351=0,"No",IF(B351=0,"Yes",IF(OR(K351&lt;=$B$2,K351-$B$2&lt;=MIN(8.881784197001252E-16*MAX(ABS(K351),ABS($B$2)),1E-9)),"No","Yes"))),""))</f>
        <v/>
      </c>
      <c r="N351" s="8">
        <f>IF(H351&lt;&gt;"Ready","",IFERROR(IF(I351=0,"No inventory",IF(B351=0,"No COGS",IF(M351="Yes","Slow mover","Within threshold"))),""))</f>
        <v/>
      </c>
      <c r="O351" s="8">
        <f>IF(H351&lt;&gt;"Ready","",IFERROR(IF(I351=0,"Turnover and DIO undefined: average inventory is zero. Check snapshot coverage and valuation.",IF(B351=0,"Turnover is zero; DIO has no finite value because COGS is zero. Stock with no COGS is flagged for review.","")),""))</f>
        <v/>
      </c>
    </row>
    <row r="352">
      <c r="A352" s="6" t="n"/>
      <c r="B352" s="7" t="n"/>
      <c r="C352" s="7" t="n"/>
      <c r="D352" s="7" t="n"/>
      <c r="E352" s="7" t="n"/>
      <c r="F352" s="7" t="n"/>
      <c r="G352" s="7" t="n"/>
      <c r="H352" s="8">
        <f>IF(COUNTA(A352:G352)=0,"",IF(TRIM(A352&amp;"")="","Item required",IFERROR(IF(OR(COUNT($B$2)&lt;&gt;1,$B$2&lt;0),"Enter nonnegative DIO threshold in B2",IF(NOT(AND(COUNT(B352,F352)=2,B352&gt;=0,F352&gt;0,COUNT(G352)=COUNTA(G352),N(G352)&gt;=0)),"Enter nonnegative values and positive period days",IF(NOT(OR(AND(COUNT(E352)=1,E352&gt;=0,COUNTA(C352:D352)=0),AND(E352="",COUNT(C352:D352)=2,MIN(C352:D352)&gt;=0))),"Enter average OR both opening and closing",IF(IF(IF(COUNT(E352)=1,E352,IF(C352/2+D352/2=0,(C352+D352)/2,C352/2+D352/2))=0,N(C352)+N(D352)+N(E352)=0,IF(B352=0,TRUE,B352/(IF(COUNT(E352)=1,E352,IF(C352/2+D352/2=0,(C352+D352)/2,C352/2+D352/2)))&gt;0)),"Ready","Calculated value below numeric range; rescale")))),"Check inputs / numeric range")))</f>
        <v/>
      </c>
      <c r="I352" s="8">
        <f>IF(H352&lt;&gt;"Ready","",IFERROR(IF(COUNT(E352)=1,E352,IF(C352/2+D352/2=0,(C352+D352)/2,C352/2+D352/2)),""))</f>
        <v/>
      </c>
      <c r="J352" s="8">
        <f>IF(H352&lt;&gt;"Ready","",IFERROR(IF(I352=0,"",B352/I352),""))</f>
        <v/>
      </c>
      <c r="K352" s="8">
        <f>IF(H352&lt;&gt;"Ready","",IFERROR(IF(OR(I352=0,B352=0),"",F352/J352),""))</f>
        <v/>
      </c>
      <c r="L352" s="8">
        <f>IF(H352&lt;&gt;"Ready","",IFERROR(IF(G352="","",I352*(G352/100)),""))</f>
        <v/>
      </c>
      <c r="M352" s="8">
        <f>IF(H352&lt;&gt;"Ready","",IFERROR(IF(I352=0,"No",IF(B352=0,"Yes",IF(OR(K352&lt;=$B$2,K352-$B$2&lt;=MIN(8.881784197001252E-16*MAX(ABS(K352),ABS($B$2)),1E-9)),"No","Yes"))),""))</f>
        <v/>
      </c>
      <c r="N352" s="8">
        <f>IF(H352&lt;&gt;"Ready","",IFERROR(IF(I352=0,"No inventory",IF(B352=0,"No COGS",IF(M352="Yes","Slow mover","Within threshold"))),""))</f>
        <v/>
      </c>
      <c r="O352" s="8">
        <f>IF(H352&lt;&gt;"Ready","",IFERROR(IF(I352=0,"Turnover and DIO undefined: average inventory is zero. Check snapshot coverage and valuation.",IF(B352=0,"Turnover is zero; DIO has no finite value because COGS is zero. Stock with no COGS is flagged for review.","")),""))</f>
        <v/>
      </c>
    </row>
    <row r="353">
      <c r="A353" s="6" t="n"/>
      <c r="B353" s="7" t="n"/>
      <c r="C353" s="7" t="n"/>
      <c r="D353" s="7" t="n"/>
      <c r="E353" s="7" t="n"/>
      <c r="F353" s="7" t="n"/>
      <c r="G353" s="7" t="n"/>
      <c r="H353" s="8">
        <f>IF(COUNTA(A353:G353)=0,"",IF(TRIM(A353&amp;"")="","Item required",IFERROR(IF(OR(COUNT($B$2)&lt;&gt;1,$B$2&lt;0),"Enter nonnegative DIO threshold in B2",IF(NOT(AND(COUNT(B353,F353)=2,B353&gt;=0,F353&gt;0,COUNT(G353)=COUNTA(G353),N(G353)&gt;=0)),"Enter nonnegative values and positive period days",IF(NOT(OR(AND(COUNT(E353)=1,E353&gt;=0,COUNTA(C353:D353)=0),AND(E353="",COUNT(C353:D353)=2,MIN(C353:D353)&gt;=0))),"Enter average OR both opening and closing",IF(IF(IF(COUNT(E353)=1,E353,IF(C353/2+D353/2=0,(C353+D353)/2,C353/2+D353/2))=0,N(C353)+N(D353)+N(E353)=0,IF(B353=0,TRUE,B353/(IF(COUNT(E353)=1,E353,IF(C353/2+D353/2=0,(C353+D353)/2,C353/2+D353/2)))&gt;0)),"Ready","Calculated value below numeric range; rescale")))),"Check inputs / numeric range")))</f>
        <v/>
      </c>
      <c r="I353" s="8">
        <f>IF(H353&lt;&gt;"Ready","",IFERROR(IF(COUNT(E353)=1,E353,IF(C353/2+D353/2=0,(C353+D353)/2,C353/2+D353/2)),""))</f>
        <v/>
      </c>
      <c r="J353" s="8">
        <f>IF(H353&lt;&gt;"Ready","",IFERROR(IF(I353=0,"",B353/I353),""))</f>
        <v/>
      </c>
      <c r="K353" s="8">
        <f>IF(H353&lt;&gt;"Ready","",IFERROR(IF(OR(I353=0,B353=0),"",F353/J353),""))</f>
        <v/>
      </c>
      <c r="L353" s="8">
        <f>IF(H353&lt;&gt;"Ready","",IFERROR(IF(G353="","",I353*(G353/100)),""))</f>
        <v/>
      </c>
      <c r="M353" s="8">
        <f>IF(H353&lt;&gt;"Ready","",IFERROR(IF(I353=0,"No",IF(B353=0,"Yes",IF(OR(K353&lt;=$B$2,K353-$B$2&lt;=MIN(8.881784197001252E-16*MAX(ABS(K353),ABS($B$2)),1E-9)),"No","Yes"))),""))</f>
        <v/>
      </c>
      <c r="N353" s="8">
        <f>IF(H353&lt;&gt;"Ready","",IFERROR(IF(I353=0,"No inventory",IF(B353=0,"No COGS",IF(M353="Yes","Slow mover","Within threshold"))),""))</f>
        <v/>
      </c>
      <c r="O353" s="8">
        <f>IF(H353&lt;&gt;"Ready","",IFERROR(IF(I353=0,"Turnover and DIO undefined: average inventory is zero. Check snapshot coverage and valuation.",IF(B353=0,"Turnover is zero; DIO has no finite value because COGS is zero. Stock with no COGS is flagged for review.","")),""))</f>
        <v/>
      </c>
    </row>
    <row r="354">
      <c r="A354" s="6" t="n"/>
      <c r="B354" s="7" t="n"/>
      <c r="C354" s="7" t="n"/>
      <c r="D354" s="7" t="n"/>
      <c r="E354" s="7" t="n"/>
      <c r="F354" s="7" t="n"/>
      <c r="G354" s="7" t="n"/>
      <c r="H354" s="8">
        <f>IF(COUNTA(A354:G354)=0,"",IF(TRIM(A354&amp;"")="","Item required",IFERROR(IF(OR(COUNT($B$2)&lt;&gt;1,$B$2&lt;0),"Enter nonnegative DIO threshold in B2",IF(NOT(AND(COUNT(B354,F354)=2,B354&gt;=0,F354&gt;0,COUNT(G354)=COUNTA(G354),N(G354)&gt;=0)),"Enter nonnegative values and positive period days",IF(NOT(OR(AND(COUNT(E354)=1,E354&gt;=0,COUNTA(C354:D354)=0),AND(E354="",COUNT(C354:D354)=2,MIN(C354:D354)&gt;=0))),"Enter average OR both opening and closing",IF(IF(IF(COUNT(E354)=1,E354,IF(C354/2+D354/2=0,(C354+D354)/2,C354/2+D354/2))=0,N(C354)+N(D354)+N(E354)=0,IF(B354=0,TRUE,B354/(IF(COUNT(E354)=1,E354,IF(C354/2+D354/2=0,(C354+D354)/2,C354/2+D354/2)))&gt;0)),"Ready","Calculated value below numeric range; rescale")))),"Check inputs / numeric range")))</f>
        <v/>
      </c>
      <c r="I354" s="8">
        <f>IF(H354&lt;&gt;"Ready","",IFERROR(IF(COUNT(E354)=1,E354,IF(C354/2+D354/2=0,(C354+D354)/2,C354/2+D354/2)),""))</f>
        <v/>
      </c>
      <c r="J354" s="8">
        <f>IF(H354&lt;&gt;"Ready","",IFERROR(IF(I354=0,"",B354/I354),""))</f>
        <v/>
      </c>
      <c r="K354" s="8">
        <f>IF(H354&lt;&gt;"Ready","",IFERROR(IF(OR(I354=0,B354=0),"",F354/J354),""))</f>
        <v/>
      </c>
      <c r="L354" s="8">
        <f>IF(H354&lt;&gt;"Ready","",IFERROR(IF(G354="","",I354*(G354/100)),""))</f>
        <v/>
      </c>
      <c r="M354" s="8">
        <f>IF(H354&lt;&gt;"Ready","",IFERROR(IF(I354=0,"No",IF(B354=0,"Yes",IF(OR(K354&lt;=$B$2,K354-$B$2&lt;=MIN(8.881784197001252E-16*MAX(ABS(K354),ABS($B$2)),1E-9)),"No","Yes"))),""))</f>
        <v/>
      </c>
      <c r="N354" s="8">
        <f>IF(H354&lt;&gt;"Ready","",IFERROR(IF(I354=0,"No inventory",IF(B354=0,"No COGS",IF(M354="Yes","Slow mover","Within threshold"))),""))</f>
        <v/>
      </c>
      <c r="O354" s="8">
        <f>IF(H354&lt;&gt;"Ready","",IFERROR(IF(I354=0,"Turnover and DIO undefined: average inventory is zero. Check snapshot coverage and valuation.",IF(B354=0,"Turnover is zero; DIO has no finite value because COGS is zero. Stock with no COGS is flagged for review.","")),""))</f>
        <v/>
      </c>
    </row>
    <row r="355">
      <c r="A355" s="6" t="n"/>
      <c r="B355" s="7" t="n"/>
      <c r="C355" s="7" t="n"/>
      <c r="D355" s="7" t="n"/>
      <c r="E355" s="7" t="n"/>
      <c r="F355" s="7" t="n"/>
      <c r="G355" s="7" t="n"/>
      <c r="H355" s="8">
        <f>IF(COUNTA(A355:G355)=0,"",IF(TRIM(A355&amp;"")="","Item required",IFERROR(IF(OR(COUNT($B$2)&lt;&gt;1,$B$2&lt;0),"Enter nonnegative DIO threshold in B2",IF(NOT(AND(COUNT(B355,F355)=2,B355&gt;=0,F355&gt;0,COUNT(G355)=COUNTA(G355),N(G355)&gt;=0)),"Enter nonnegative values and positive period days",IF(NOT(OR(AND(COUNT(E355)=1,E355&gt;=0,COUNTA(C355:D355)=0),AND(E355="",COUNT(C355:D355)=2,MIN(C355:D355)&gt;=0))),"Enter average OR both opening and closing",IF(IF(IF(COUNT(E355)=1,E355,IF(C355/2+D355/2=0,(C355+D355)/2,C355/2+D355/2))=0,N(C355)+N(D355)+N(E355)=0,IF(B355=0,TRUE,B355/(IF(COUNT(E355)=1,E355,IF(C355/2+D355/2=0,(C355+D355)/2,C355/2+D355/2)))&gt;0)),"Ready","Calculated value below numeric range; rescale")))),"Check inputs / numeric range")))</f>
        <v/>
      </c>
      <c r="I355" s="8">
        <f>IF(H355&lt;&gt;"Ready","",IFERROR(IF(COUNT(E355)=1,E355,IF(C355/2+D355/2=0,(C355+D355)/2,C355/2+D355/2)),""))</f>
        <v/>
      </c>
      <c r="J355" s="8">
        <f>IF(H355&lt;&gt;"Ready","",IFERROR(IF(I355=0,"",B355/I355),""))</f>
        <v/>
      </c>
      <c r="K355" s="8">
        <f>IF(H355&lt;&gt;"Ready","",IFERROR(IF(OR(I355=0,B355=0),"",F355/J355),""))</f>
        <v/>
      </c>
      <c r="L355" s="8">
        <f>IF(H355&lt;&gt;"Ready","",IFERROR(IF(G355="","",I355*(G355/100)),""))</f>
        <v/>
      </c>
      <c r="M355" s="8">
        <f>IF(H355&lt;&gt;"Ready","",IFERROR(IF(I355=0,"No",IF(B355=0,"Yes",IF(OR(K355&lt;=$B$2,K355-$B$2&lt;=MIN(8.881784197001252E-16*MAX(ABS(K355),ABS($B$2)),1E-9)),"No","Yes"))),""))</f>
        <v/>
      </c>
      <c r="N355" s="8">
        <f>IF(H355&lt;&gt;"Ready","",IFERROR(IF(I355=0,"No inventory",IF(B355=0,"No COGS",IF(M355="Yes","Slow mover","Within threshold"))),""))</f>
        <v/>
      </c>
      <c r="O355" s="8">
        <f>IF(H355&lt;&gt;"Ready","",IFERROR(IF(I355=0,"Turnover and DIO undefined: average inventory is zero. Check snapshot coverage and valuation.",IF(B355=0,"Turnover is zero; DIO has no finite value because COGS is zero. Stock with no COGS is flagged for review.","")),""))</f>
        <v/>
      </c>
    </row>
    <row r="356">
      <c r="A356" s="6" t="n"/>
      <c r="B356" s="7" t="n"/>
      <c r="C356" s="7" t="n"/>
      <c r="D356" s="7" t="n"/>
      <c r="E356" s="7" t="n"/>
      <c r="F356" s="7" t="n"/>
      <c r="G356" s="7" t="n"/>
      <c r="H356" s="8">
        <f>IF(COUNTA(A356:G356)=0,"",IF(TRIM(A356&amp;"")="","Item required",IFERROR(IF(OR(COUNT($B$2)&lt;&gt;1,$B$2&lt;0),"Enter nonnegative DIO threshold in B2",IF(NOT(AND(COUNT(B356,F356)=2,B356&gt;=0,F356&gt;0,COUNT(G356)=COUNTA(G356),N(G356)&gt;=0)),"Enter nonnegative values and positive period days",IF(NOT(OR(AND(COUNT(E356)=1,E356&gt;=0,COUNTA(C356:D356)=0),AND(E356="",COUNT(C356:D356)=2,MIN(C356:D356)&gt;=0))),"Enter average OR both opening and closing",IF(IF(IF(COUNT(E356)=1,E356,IF(C356/2+D356/2=0,(C356+D356)/2,C356/2+D356/2))=0,N(C356)+N(D356)+N(E356)=0,IF(B356=0,TRUE,B356/(IF(COUNT(E356)=1,E356,IF(C356/2+D356/2=0,(C356+D356)/2,C356/2+D356/2)))&gt;0)),"Ready","Calculated value below numeric range; rescale")))),"Check inputs / numeric range")))</f>
        <v/>
      </c>
      <c r="I356" s="8">
        <f>IF(H356&lt;&gt;"Ready","",IFERROR(IF(COUNT(E356)=1,E356,IF(C356/2+D356/2=0,(C356+D356)/2,C356/2+D356/2)),""))</f>
        <v/>
      </c>
      <c r="J356" s="8">
        <f>IF(H356&lt;&gt;"Ready","",IFERROR(IF(I356=0,"",B356/I356),""))</f>
        <v/>
      </c>
      <c r="K356" s="8">
        <f>IF(H356&lt;&gt;"Ready","",IFERROR(IF(OR(I356=0,B356=0),"",F356/J356),""))</f>
        <v/>
      </c>
      <c r="L356" s="8">
        <f>IF(H356&lt;&gt;"Ready","",IFERROR(IF(G356="","",I356*(G356/100)),""))</f>
        <v/>
      </c>
      <c r="M356" s="8">
        <f>IF(H356&lt;&gt;"Ready","",IFERROR(IF(I356=0,"No",IF(B356=0,"Yes",IF(OR(K356&lt;=$B$2,K356-$B$2&lt;=MIN(8.881784197001252E-16*MAX(ABS(K356),ABS($B$2)),1E-9)),"No","Yes"))),""))</f>
        <v/>
      </c>
      <c r="N356" s="8">
        <f>IF(H356&lt;&gt;"Ready","",IFERROR(IF(I356=0,"No inventory",IF(B356=0,"No COGS",IF(M356="Yes","Slow mover","Within threshold"))),""))</f>
        <v/>
      </c>
      <c r="O356" s="8">
        <f>IF(H356&lt;&gt;"Ready","",IFERROR(IF(I356=0,"Turnover and DIO undefined: average inventory is zero. Check snapshot coverage and valuation.",IF(B356=0,"Turnover is zero; DIO has no finite value because COGS is zero. Stock with no COGS is flagged for review.","")),""))</f>
        <v/>
      </c>
    </row>
    <row r="357">
      <c r="A357" s="6" t="n"/>
      <c r="B357" s="7" t="n"/>
      <c r="C357" s="7" t="n"/>
      <c r="D357" s="7" t="n"/>
      <c r="E357" s="7" t="n"/>
      <c r="F357" s="7" t="n"/>
      <c r="G357" s="7" t="n"/>
      <c r="H357" s="8">
        <f>IF(COUNTA(A357:G357)=0,"",IF(TRIM(A357&amp;"")="","Item required",IFERROR(IF(OR(COUNT($B$2)&lt;&gt;1,$B$2&lt;0),"Enter nonnegative DIO threshold in B2",IF(NOT(AND(COUNT(B357,F357)=2,B357&gt;=0,F357&gt;0,COUNT(G357)=COUNTA(G357),N(G357)&gt;=0)),"Enter nonnegative values and positive period days",IF(NOT(OR(AND(COUNT(E357)=1,E357&gt;=0,COUNTA(C357:D357)=0),AND(E357="",COUNT(C357:D357)=2,MIN(C357:D357)&gt;=0))),"Enter average OR both opening and closing",IF(IF(IF(COUNT(E357)=1,E357,IF(C357/2+D357/2=0,(C357+D357)/2,C357/2+D357/2))=0,N(C357)+N(D357)+N(E357)=0,IF(B357=0,TRUE,B357/(IF(COUNT(E357)=1,E357,IF(C357/2+D357/2=0,(C357+D357)/2,C357/2+D357/2)))&gt;0)),"Ready","Calculated value below numeric range; rescale")))),"Check inputs / numeric range")))</f>
        <v/>
      </c>
      <c r="I357" s="8">
        <f>IF(H357&lt;&gt;"Ready","",IFERROR(IF(COUNT(E357)=1,E357,IF(C357/2+D357/2=0,(C357+D357)/2,C357/2+D357/2)),""))</f>
        <v/>
      </c>
      <c r="J357" s="8">
        <f>IF(H357&lt;&gt;"Ready","",IFERROR(IF(I357=0,"",B357/I357),""))</f>
        <v/>
      </c>
      <c r="K357" s="8">
        <f>IF(H357&lt;&gt;"Ready","",IFERROR(IF(OR(I357=0,B357=0),"",F357/J357),""))</f>
        <v/>
      </c>
      <c r="L357" s="8">
        <f>IF(H357&lt;&gt;"Ready","",IFERROR(IF(G357="","",I357*(G357/100)),""))</f>
        <v/>
      </c>
      <c r="M357" s="8">
        <f>IF(H357&lt;&gt;"Ready","",IFERROR(IF(I357=0,"No",IF(B357=0,"Yes",IF(OR(K357&lt;=$B$2,K357-$B$2&lt;=MIN(8.881784197001252E-16*MAX(ABS(K357),ABS($B$2)),1E-9)),"No","Yes"))),""))</f>
        <v/>
      </c>
      <c r="N357" s="8">
        <f>IF(H357&lt;&gt;"Ready","",IFERROR(IF(I357=0,"No inventory",IF(B357=0,"No COGS",IF(M357="Yes","Slow mover","Within threshold"))),""))</f>
        <v/>
      </c>
      <c r="O357" s="8">
        <f>IF(H357&lt;&gt;"Ready","",IFERROR(IF(I357=0,"Turnover and DIO undefined: average inventory is zero. Check snapshot coverage and valuation.",IF(B357=0,"Turnover is zero; DIO has no finite value because COGS is zero. Stock with no COGS is flagged for review.","")),""))</f>
        <v/>
      </c>
    </row>
    <row r="358">
      <c r="A358" s="6" t="n"/>
      <c r="B358" s="7" t="n"/>
      <c r="C358" s="7" t="n"/>
      <c r="D358" s="7" t="n"/>
      <c r="E358" s="7" t="n"/>
      <c r="F358" s="7" t="n"/>
      <c r="G358" s="7" t="n"/>
      <c r="H358" s="8">
        <f>IF(COUNTA(A358:G358)=0,"",IF(TRIM(A358&amp;"")="","Item required",IFERROR(IF(OR(COUNT($B$2)&lt;&gt;1,$B$2&lt;0),"Enter nonnegative DIO threshold in B2",IF(NOT(AND(COUNT(B358,F358)=2,B358&gt;=0,F358&gt;0,COUNT(G358)=COUNTA(G358),N(G358)&gt;=0)),"Enter nonnegative values and positive period days",IF(NOT(OR(AND(COUNT(E358)=1,E358&gt;=0,COUNTA(C358:D358)=0),AND(E358="",COUNT(C358:D358)=2,MIN(C358:D358)&gt;=0))),"Enter average OR both opening and closing",IF(IF(IF(COUNT(E358)=1,E358,IF(C358/2+D358/2=0,(C358+D358)/2,C358/2+D358/2))=0,N(C358)+N(D358)+N(E358)=0,IF(B358=0,TRUE,B358/(IF(COUNT(E358)=1,E358,IF(C358/2+D358/2=0,(C358+D358)/2,C358/2+D358/2)))&gt;0)),"Ready","Calculated value below numeric range; rescale")))),"Check inputs / numeric range")))</f>
        <v/>
      </c>
      <c r="I358" s="8">
        <f>IF(H358&lt;&gt;"Ready","",IFERROR(IF(COUNT(E358)=1,E358,IF(C358/2+D358/2=0,(C358+D358)/2,C358/2+D358/2)),""))</f>
        <v/>
      </c>
      <c r="J358" s="8">
        <f>IF(H358&lt;&gt;"Ready","",IFERROR(IF(I358=0,"",B358/I358),""))</f>
        <v/>
      </c>
      <c r="K358" s="8">
        <f>IF(H358&lt;&gt;"Ready","",IFERROR(IF(OR(I358=0,B358=0),"",F358/J358),""))</f>
        <v/>
      </c>
      <c r="L358" s="8">
        <f>IF(H358&lt;&gt;"Ready","",IFERROR(IF(G358="","",I358*(G358/100)),""))</f>
        <v/>
      </c>
      <c r="M358" s="8">
        <f>IF(H358&lt;&gt;"Ready","",IFERROR(IF(I358=0,"No",IF(B358=0,"Yes",IF(OR(K358&lt;=$B$2,K358-$B$2&lt;=MIN(8.881784197001252E-16*MAX(ABS(K358),ABS($B$2)),1E-9)),"No","Yes"))),""))</f>
        <v/>
      </c>
      <c r="N358" s="8">
        <f>IF(H358&lt;&gt;"Ready","",IFERROR(IF(I358=0,"No inventory",IF(B358=0,"No COGS",IF(M358="Yes","Slow mover","Within threshold"))),""))</f>
        <v/>
      </c>
      <c r="O358" s="8">
        <f>IF(H358&lt;&gt;"Ready","",IFERROR(IF(I358=0,"Turnover and DIO undefined: average inventory is zero. Check snapshot coverage and valuation.",IF(B358=0,"Turnover is zero; DIO has no finite value because COGS is zero. Stock with no COGS is flagged for review.","")),""))</f>
        <v/>
      </c>
    </row>
    <row r="359">
      <c r="A359" s="6" t="n"/>
      <c r="B359" s="7" t="n"/>
      <c r="C359" s="7" t="n"/>
      <c r="D359" s="7" t="n"/>
      <c r="E359" s="7" t="n"/>
      <c r="F359" s="7" t="n"/>
      <c r="G359" s="7" t="n"/>
      <c r="H359" s="8">
        <f>IF(COUNTA(A359:G359)=0,"",IF(TRIM(A359&amp;"")="","Item required",IFERROR(IF(OR(COUNT($B$2)&lt;&gt;1,$B$2&lt;0),"Enter nonnegative DIO threshold in B2",IF(NOT(AND(COUNT(B359,F359)=2,B359&gt;=0,F359&gt;0,COUNT(G359)=COUNTA(G359),N(G359)&gt;=0)),"Enter nonnegative values and positive period days",IF(NOT(OR(AND(COUNT(E359)=1,E359&gt;=0,COUNTA(C359:D359)=0),AND(E359="",COUNT(C359:D359)=2,MIN(C359:D359)&gt;=0))),"Enter average OR both opening and closing",IF(IF(IF(COUNT(E359)=1,E359,IF(C359/2+D359/2=0,(C359+D359)/2,C359/2+D359/2))=0,N(C359)+N(D359)+N(E359)=0,IF(B359=0,TRUE,B359/(IF(COUNT(E359)=1,E359,IF(C359/2+D359/2=0,(C359+D359)/2,C359/2+D359/2)))&gt;0)),"Ready","Calculated value below numeric range; rescale")))),"Check inputs / numeric range")))</f>
        <v/>
      </c>
      <c r="I359" s="8">
        <f>IF(H359&lt;&gt;"Ready","",IFERROR(IF(COUNT(E359)=1,E359,IF(C359/2+D359/2=0,(C359+D359)/2,C359/2+D359/2)),""))</f>
        <v/>
      </c>
      <c r="J359" s="8">
        <f>IF(H359&lt;&gt;"Ready","",IFERROR(IF(I359=0,"",B359/I359),""))</f>
        <v/>
      </c>
      <c r="K359" s="8">
        <f>IF(H359&lt;&gt;"Ready","",IFERROR(IF(OR(I359=0,B359=0),"",F359/J359),""))</f>
        <v/>
      </c>
      <c r="L359" s="8">
        <f>IF(H359&lt;&gt;"Ready","",IFERROR(IF(G359="","",I359*(G359/100)),""))</f>
        <v/>
      </c>
      <c r="M359" s="8">
        <f>IF(H359&lt;&gt;"Ready","",IFERROR(IF(I359=0,"No",IF(B359=0,"Yes",IF(OR(K359&lt;=$B$2,K359-$B$2&lt;=MIN(8.881784197001252E-16*MAX(ABS(K359),ABS($B$2)),1E-9)),"No","Yes"))),""))</f>
        <v/>
      </c>
      <c r="N359" s="8">
        <f>IF(H359&lt;&gt;"Ready","",IFERROR(IF(I359=0,"No inventory",IF(B359=0,"No COGS",IF(M359="Yes","Slow mover","Within threshold"))),""))</f>
        <v/>
      </c>
      <c r="O359" s="8">
        <f>IF(H359&lt;&gt;"Ready","",IFERROR(IF(I359=0,"Turnover and DIO undefined: average inventory is zero. Check snapshot coverage and valuation.",IF(B359=0,"Turnover is zero; DIO has no finite value because COGS is zero. Stock with no COGS is flagged for review.","")),""))</f>
        <v/>
      </c>
    </row>
    <row r="360">
      <c r="A360" s="6" t="n"/>
      <c r="B360" s="7" t="n"/>
      <c r="C360" s="7" t="n"/>
      <c r="D360" s="7" t="n"/>
      <c r="E360" s="7" t="n"/>
      <c r="F360" s="7" t="n"/>
      <c r="G360" s="7" t="n"/>
      <c r="H360" s="8">
        <f>IF(COUNTA(A360:G360)=0,"",IF(TRIM(A360&amp;"")="","Item required",IFERROR(IF(OR(COUNT($B$2)&lt;&gt;1,$B$2&lt;0),"Enter nonnegative DIO threshold in B2",IF(NOT(AND(COUNT(B360,F360)=2,B360&gt;=0,F360&gt;0,COUNT(G360)=COUNTA(G360),N(G360)&gt;=0)),"Enter nonnegative values and positive period days",IF(NOT(OR(AND(COUNT(E360)=1,E360&gt;=0,COUNTA(C360:D360)=0),AND(E360="",COUNT(C360:D360)=2,MIN(C360:D360)&gt;=0))),"Enter average OR both opening and closing",IF(IF(IF(COUNT(E360)=1,E360,IF(C360/2+D360/2=0,(C360+D360)/2,C360/2+D360/2))=0,N(C360)+N(D360)+N(E360)=0,IF(B360=0,TRUE,B360/(IF(COUNT(E360)=1,E360,IF(C360/2+D360/2=0,(C360+D360)/2,C360/2+D360/2)))&gt;0)),"Ready","Calculated value below numeric range; rescale")))),"Check inputs / numeric range")))</f>
        <v/>
      </c>
      <c r="I360" s="8">
        <f>IF(H360&lt;&gt;"Ready","",IFERROR(IF(COUNT(E360)=1,E360,IF(C360/2+D360/2=0,(C360+D360)/2,C360/2+D360/2)),""))</f>
        <v/>
      </c>
      <c r="J360" s="8">
        <f>IF(H360&lt;&gt;"Ready","",IFERROR(IF(I360=0,"",B360/I360),""))</f>
        <v/>
      </c>
      <c r="K360" s="8">
        <f>IF(H360&lt;&gt;"Ready","",IFERROR(IF(OR(I360=0,B360=0),"",F360/J360),""))</f>
        <v/>
      </c>
      <c r="L360" s="8">
        <f>IF(H360&lt;&gt;"Ready","",IFERROR(IF(G360="","",I360*(G360/100)),""))</f>
        <v/>
      </c>
      <c r="M360" s="8">
        <f>IF(H360&lt;&gt;"Ready","",IFERROR(IF(I360=0,"No",IF(B360=0,"Yes",IF(OR(K360&lt;=$B$2,K360-$B$2&lt;=MIN(8.881784197001252E-16*MAX(ABS(K360),ABS($B$2)),1E-9)),"No","Yes"))),""))</f>
        <v/>
      </c>
      <c r="N360" s="8">
        <f>IF(H360&lt;&gt;"Ready","",IFERROR(IF(I360=0,"No inventory",IF(B360=0,"No COGS",IF(M360="Yes","Slow mover","Within threshold"))),""))</f>
        <v/>
      </c>
      <c r="O360" s="8">
        <f>IF(H360&lt;&gt;"Ready","",IFERROR(IF(I360=0,"Turnover and DIO undefined: average inventory is zero. Check snapshot coverage and valuation.",IF(B360=0,"Turnover is zero; DIO has no finite value because COGS is zero. Stock with no COGS is flagged for review.","")),""))</f>
        <v/>
      </c>
    </row>
    <row r="361">
      <c r="A361" s="6" t="n"/>
      <c r="B361" s="7" t="n"/>
      <c r="C361" s="7" t="n"/>
      <c r="D361" s="7" t="n"/>
      <c r="E361" s="7" t="n"/>
      <c r="F361" s="7" t="n"/>
      <c r="G361" s="7" t="n"/>
      <c r="H361" s="8">
        <f>IF(COUNTA(A361:G361)=0,"",IF(TRIM(A361&amp;"")="","Item required",IFERROR(IF(OR(COUNT($B$2)&lt;&gt;1,$B$2&lt;0),"Enter nonnegative DIO threshold in B2",IF(NOT(AND(COUNT(B361,F361)=2,B361&gt;=0,F361&gt;0,COUNT(G361)=COUNTA(G361),N(G361)&gt;=0)),"Enter nonnegative values and positive period days",IF(NOT(OR(AND(COUNT(E361)=1,E361&gt;=0,COUNTA(C361:D361)=0),AND(E361="",COUNT(C361:D361)=2,MIN(C361:D361)&gt;=0))),"Enter average OR both opening and closing",IF(IF(IF(COUNT(E361)=1,E361,IF(C361/2+D361/2=0,(C361+D361)/2,C361/2+D361/2))=0,N(C361)+N(D361)+N(E361)=0,IF(B361=0,TRUE,B361/(IF(COUNT(E361)=1,E361,IF(C361/2+D361/2=0,(C361+D361)/2,C361/2+D361/2)))&gt;0)),"Ready","Calculated value below numeric range; rescale")))),"Check inputs / numeric range")))</f>
        <v/>
      </c>
      <c r="I361" s="8">
        <f>IF(H361&lt;&gt;"Ready","",IFERROR(IF(COUNT(E361)=1,E361,IF(C361/2+D361/2=0,(C361+D361)/2,C361/2+D361/2)),""))</f>
        <v/>
      </c>
      <c r="J361" s="8">
        <f>IF(H361&lt;&gt;"Ready","",IFERROR(IF(I361=0,"",B361/I361),""))</f>
        <v/>
      </c>
      <c r="K361" s="8">
        <f>IF(H361&lt;&gt;"Ready","",IFERROR(IF(OR(I361=0,B361=0),"",F361/J361),""))</f>
        <v/>
      </c>
      <c r="L361" s="8">
        <f>IF(H361&lt;&gt;"Ready","",IFERROR(IF(G361="","",I361*(G361/100)),""))</f>
        <v/>
      </c>
      <c r="M361" s="8">
        <f>IF(H361&lt;&gt;"Ready","",IFERROR(IF(I361=0,"No",IF(B361=0,"Yes",IF(OR(K361&lt;=$B$2,K361-$B$2&lt;=MIN(8.881784197001252E-16*MAX(ABS(K361),ABS($B$2)),1E-9)),"No","Yes"))),""))</f>
        <v/>
      </c>
      <c r="N361" s="8">
        <f>IF(H361&lt;&gt;"Ready","",IFERROR(IF(I361=0,"No inventory",IF(B361=0,"No COGS",IF(M361="Yes","Slow mover","Within threshold"))),""))</f>
        <v/>
      </c>
      <c r="O361" s="8">
        <f>IF(H361&lt;&gt;"Ready","",IFERROR(IF(I361=0,"Turnover and DIO undefined: average inventory is zero. Check snapshot coverage and valuation.",IF(B361=0,"Turnover is zero; DIO has no finite value because COGS is zero. Stock with no COGS is flagged for review.","")),""))</f>
        <v/>
      </c>
    </row>
    <row r="362">
      <c r="A362" s="6" t="n"/>
      <c r="B362" s="7" t="n"/>
      <c r="C362" s="7" t="n"/>
      <c r="D362" s="7" t="n"/>
      <c r="E362" s="7" t="n"/>
      <c r="F362" s="7" t="n"/>
      <c r="G362" s="7" t="n"/>
      <c r="H362" s="8">
        <f>IF(COUNTA(A362:G362)=0,"",IF(TRIM(A362&amp;"")="","Item required",IFERROR(IF(OR(COUNT($B$2)&lt;&gt;1,$B$2&lt;0),"Enter nonnegative DIO threshold in B2",IF(NOT(AND(COUNT(B362,F362)=2,B362&gt;=0,F362&gt;0,COUNT(G362)=COUNTA(G362),N(G362)&gt;=0)),"Enter nonnegative values and positive period days",IF(NOT(OR(AND(COUNT(E362)=1,E362&gt;=0,COUNTA(C362:D362)=0),AND(E362="",COUNT(C362:D362)=2,MIN(C362:D362)&gt;=0))),"Enter average OR both opening and closing",IF(IF(IF(COUNT(E362)=1,E362,IF(C362/2+D362/2=0,(C362+D362)/2,C362/2+D362/2))=0,N(C362)+N(D362)+N(E362)=0,IF(B362=0,TRUE,B362/(IF(COUNT(E362)=1,E362,IF(C362/2+D362/2=0,(C362+D362)/2,C362/2+D362/2)))&gt;0)),"Ready","Calculated value below numeric range; rescale")))),"Check inputs / numeric range")))</f>
        <v/>
      </c>
      <c r="I362" s="8">
        <f>IF(H362&lt;&gt;"Ready","",IFERROR(IF(COUNT(E362)=1,E362,IF(C362/2+D362/2=0,(C362+D362)/2,C362/2+D362/2)),""))</f>
        <v/>
      </c>
      <c r="J362" s="8">
        <f>IF(H362&lt;&gt;"Ready","",IFERROR(IF(I362=0,"",B362/I362),""))</f>
        <v/>
      </c>
      <c r="K362" s="8">
        <f>IF(H362&lt;&gt;"Ready","",IFERROR(IF(OR(I362=0,B362=0),"",F362/J362),""))</f>
        <v/>
      </c>
      <c r="L362" s="8">
        <f>IF(H362&lt;&gt;"Ready","",IFERROR(IF(G362="","",I362*(G362/100)),""))</f>
        <v/>
      </c>
      <c r="M362" s="8">
        <f>IF(H362&lt;&gt;"Ready","",IFERROR(IF(I362=0,"No",IF(B362=0,"Yes",IF(OR(K362&lt;=$B$2,K362-$B$2&lt;=MIN(8.881784197001252E-16*MAX(ABS(K362),ABS($B$2)),1E-9)),"No","Yes"))),""))</f>
        <v/>
      </c>
      <c r="N362" s="8">
        <f>IF(H362&lt;&gt;"Ready","",IFERROR(IF(I362=0,"No inventory",IF(B362=0,"No COGS",IF(M362="Yes","Slow mover","Within threshold"))),""))</f>
        <v/>
      </c>
      <c r="O362" s="8">
        <f>IF(H362&lt;&gt;"Ready","",IFERROR(IF(I362=0,"Turnover and DIO undefined: average inventory is zero. Check snapshot coverage and valuation.",IF(B362=0,"Turnover is zero; DIO has no finite value because COGS is zero. Stock with no COGS is flagged for review.","")),""))</f>
        <v/>
      </c>
    </row>
    <row r="363">
      <c r="A363" s="6" t="n"/>
      <c r="B363" s="7" t="n"/>
      <c r="C363" s="7" t="n"/>
      <c r="D363" s="7" t="n"/>
      <c r="E363" s="7" t="n"/>
      <c r="F363" s="7" t="n"/>
      <c r="G363" s="7" t="n"/>
      <c r="H363" s="8">
        <f>IF(COUNTA(A363:G363)=0,"",IF(TRIM(A363&amp;"")="","Item required",IFERROR(IF(OR(COUNT($B$2)&lt;&gt;1,$B$2&lt;0),"Enter nonnegative DIO threshold in B2",IF(NOT(AND(COUNT(B363,F363)=2,B363&gt;=0,F363&gt;0,COUNT(G363)=COUNTA(G363),N(G363)&gt;=0)),"Enter nonnegative values and positive period days",IF(NOT(OR(AND(COUNT(E363)=1,E363&gt;=0,COUNTA(C363:D363)=0),AND(E363="",COUNT(C363:D363)=2,MIN(C363:D363)&gt;=0))),"Enter average OR both opening and closing",IF(IF(IF(COUNT(E363)=1,E363,IF(C363/2+D363/2=0,(C363+D363)/2,C363/2+D363/2))=0,N(C363)+N(D363)+N(E363)=0,IF(B363=0,TRUE,B363/(IF(COUNT(E363)=1,E363,IF(C363/2+D363/2=0,(C363+D363)/2,C363/2+D363/2)))&gt;0)),"Ready","Calculated value below numeric range; rescale")))),"Check inputs / numeric range")))</f>
        <v/>
      </c>
      <c r="I363" s="8">
        <f>IF(H363&lt;&gt;"Ready","",IFERROR(IF(COUNT(E363)=1,E363,IF(C363/2+D363/2=0,(C363+D363)/2,C363/2+D363/2)),""))</f>
        <v/>
      </c>
      <c r="J363" s="8">
        <f>IF(H363&lt;&gt;"Ready","",IFERROR(IF(I363=0,"",B363/I363),""))</f>
        <v/>
      </c>
      <c r="K363" s="8">
        <f>IF(H363&lt;&gt;"Ready","",IFERROR(IF(OR(I363=0,B363=0),"",F363/J363),""))</f>
        <v/>
      </c>
      <c r="L363" s="8">
        <f>IF(H363&lt;&gt;"Ready","",IFERROR(IF(G363="","",I363*(G363/100)),""))</f>
        <v/>
      </c>
      <c r="M363" s="8">
        <f>IF(H363&lt;&gt;"Ready","",IFERROR(IF(I363=0,"No",IF(B363=0,"Yes",IF(OR(K363&lt;=$B$2,K363-$B$2&lt;=MIN(8.881784197001252E-16*MAX(ABS(K363),ABS($B$2)),1E-9)),"No","Yes"))),""))</f>
        <v/>
      </c>
      <c r="N363" s="8">
        <f>IF(H363&lt;&gt;"Ready","",IFERROR(IF(I363=0,"No inventory",IF(B363=0,"No COGS",IF(M363="Yes","Slow mover","Within threshold"))),""))</f>
        <v/>
      </c>
      <c r="O363" s="8">
        <f>IF(H363&lt;&gt;"Ready","",IFERROR(IF(I363=0,"Turnover and DIO undefined: average inventory is zero. Check snapshot coverage and valuation.",IF(B363=0,"Turnover is zero; DIO has no finite value because COGS is zero. Stock with no COGS is flagged for review.","")),""))</f>
        <v/>
      </c>
    </row>
    <row r="364">
      <c r="A364" s="6" t="n"/>
      <c r="B364" s="7" t="n"/>
      <c r="C364" s="7" t="n"/>
      <c r="D364" s="7" t="n"/>
      <c r="E364" s="7" t="n"/>
      <c r="F364" s="7" t="n"/>
      <c r="G364" s="7" t="n"/>
      <c r="H364" s="8">
        <f>IF(COUNTA(A364:G364)=0,"",IF(TRIM(A364&amp;"")="","Item required",IFERROR(IF(OR(COUNT($B$2)&lt;&gt;1,$B$2&lt;0),"Enter nonnegative DIO threshold in B2",IF(NOT(AND(COUNT(B364,F364)=2,B364&gt;=0,F364&gt;0,COUNT(G364)=COUNTA(G364),N(G364)&gt;=0)),"Enter nonnegative values and positive period days",IF(NOT(OR(AND(COUNT(E364)=1,E364&gt;=0,COUNTA(C364:D364)=0),AND(E364="",COUNT(C364:D364)=2,MIN(C364:D364)&gt;=0))),"Enter average OR both opening and closing",IF(IF(IF(COUNT(E364)=1,E364,IF(C364/2+D364/2=0,(C364+D364)/2,C364/2+D364/2))=0,N(C364)+N(D364)+N(E364)=0,IF(B364=0,TRUE,B364/(IF(COUNT(E364)=1,E364,IF(C364/2+D364/2=0,(C364+D364)/2,C364/2+D364/2)))&gt;0)),"Ready","Calculated value below numeric range; rescale")))),"Check inputs / numeric range")))</f>
        <v/>
      </c>
      <c r="I364" s="8">
        <f>IF(H364&lt;&gt;"Ready","",IFERROR(IF(COUNT(E364)=1,E364,IF(C364/2+D364/2=0,(C364+D364)/2,C364/2+D364/2)),""))</f>
        <v/>
      </c>
      <c r="J364" s="8">
        <f>IF(H364&lt;&gt;"Ready","",IFERROR(IF(I364=0,"",B364/I364),""))</f>
        <v/>
      </c>
      <c r="K364" s="8">
        <f>IF(H364&lt;&gt;"Ready","",IFERROR(IF(OR(I364=0,B364=0),"",F364/J364),""))</f>
        <v/>
      </c>
      <c r="L364" s="8">
        <f>IF(H364&lt;&gt;"Ready","",IFERROR(IF(G364="","",I364*(G364/100)),""))</f>
        <v/>
      </c>
      <c r="M364" s="8">
        <f>IF(H364&lt;&gt;"Ready","",IFERROR(IF(I364=0,"No",IF(B364=0,"Yes",IF(OR(K364&lt;=$B$2,K364-$B$2&lt;=MIN(8.881784197001252E-16*MAX(ABS(K364),ABS($B$2)),1E-9)),"No","Yes"))),""))</f>
        <v/>
      </c>
      <c r="N364" s="8">
        <f>IF(H364&lt;&gt;"Ready","",IFERROR(IF(I364=0,"No inventory",IF(B364=0,"No COGS",IF(M364="Yes","Slow mover","Within threshold"))),""))</f>
        <v/>
      </c>
      <c r="O364" s="8">
        <f>IF(H364&lt;&gt;"Ready","",IFERROR(IF(I364=0,"Turnover and DIO undefined: average inventory is zero. Check snapshot coverage and valuation.",IF(B364=0,"Turnover is zero; DIO has no finite value because COGS is zero. Stock with no COGS is flagged for review.","")),""))</f>
        <v/>
      </c>
    </row>
    <row r="365">
      <c r="A365" s="6" t="n"/>
      <c r="B365" s="7" t="n"/>
      <c r="C365" s="7" t="n"/>
      <c r="D365" s="7" t="n"/>
      <c r="E365" s="7" t="n"/>
      <c r="F365" s="7" t="n"/>
      <c r="G365" s="7" t="n"/>
      <c r="H365" s="8">
        <f>IF(COUNTA(A365:G365)=0,"",IF(TRIM(A365&amp;"")="","Item required",IFERROR(IF(OR(COUNT($B$2)&lt;&gt;1,$B$2&lt;0),"Enter nonnegative DIO threshold in B2",IF(NOT(AND(COUNT(B365,F365)=2,B365&gt;=0,F365&gt;0,COUNT(G365)=COUNTA(G365),N(G365)&gt;=0)),"Enter nonnegative values and positive period days",IF(NOT(OR(AND(COUNT(E365)=1,E365&gt;=0,COUNTA(C365:D365)=0),AND(E365="",COUNT(C365:D365)=2,MIN(C365:D365)&gt;=0))),"Enter average OR both opening and closing",IF(IF(IF(COUNT(E365)=1,E365,IF(C365/2+D365/2=0,(C365+D365)/2,C365/2+D365/2))=0,N(C365)+N(D365)+N(E365)=0,IF(B365=0,TRUE,B365/(IF(COUNT(E365)=1,E365,IF(C365/2+D365/2=0,(C365+D365)/2,C365/2+D365/2)))&gt;0)),"Ready","Calculated value below numeric range; rescale")))),"Check inputs / numeric range")))</f>
        <v/>
      </c>
      <c r="I365" s="8">
        <f>IF(H365&lt;&gt;"Ready","",IFERROR(IF(COUNT(E365)=1,E365,IF(C365/2+D365/2=0,(C365+D365)/2,C365/2+D365/2)),""))</f>
        <v/>
      </c>
      <c r="J365" s="8">
        <f>IF(H365&lt;&gt;"Ready","",IFERROR(IF(I365=0,"",B365/I365),""))</f>
        <v/>
      </c>
      <c r="K365" s="8">
        <f>IF(H365&lt;&gt;"Ready","",IFERROR(IF(OR(I365=0,B365=0),"",F365/J365),""))</f>
        <v/>
      </c>
      <c r="L365" s="8">
        <f>IF(H365&lt;&gt;"Ready","",IFERROR(IF(G365="","",I365*(G365/100)),""))</f>
        <v/>
      </c>
      <c r="M365" s="8">
        <f>IF(H365&lt;&gt;"Ready","",IFERROR(IF(I365=0,"No",IF(B365=0,"Yes",IF(OR(K365&lt;=$B$2,K365-$B$2&lt;=MIN(8.881784197001252E-16*MAX(ABS(K365),ABS($B$2)),1E-9)),"No","Yes"))),""))</f>
        <v/>
      </c>
      <c r="N365" s="8">
        <f>IF(H365&lt;&gt;"Ready","",IFERROR(IF(I365=0,"No inventory",IF(B365=0,"No COGS",IF(M365="Yes","Slow mover","Within threshold"))),""))</f>
        <v/>
      </c>
      <c r="O365" s="8">
        <f>IF(H365&lt;&gt;"Ready","",IFERROR(IF(I365=0,"Turnover and DIO undefined: average inventory is zero. Check snapshot coverage and valuation.",IF(B365=0,"Turnover is zero; DIO has no finite value because COGS is zero. Stock with no COGS is flagged for review.","")),""))</f>
        <v/>
      </c>
    </row>
    <row r="366">
      <c r="A366" s="6" t="n"/>
      <c r="B366" s="7" t="n"/>
      <c r="C366" s="7" t="n"/>
      <c r="D366" s="7" t="n"/>
      <c r="E366" s="7" t="n"/>
      <c r="F366" s="7" t="n"/>
      <c r="G366" s="7" t="n"/>
      <c r="H366" s="8">
        <f>IF(COUNTA(A366:G366)=0,"",IF(TRIM(A366&amp;"")="","Item required",IFERROR(IF(OR(COUNT($B$2)&lt;&gt;1,$B$2&lt;0),"Enter nonnegative DIO threshold in B2",IF(NOT(AND(COUNT(B366,F366)=2,B366&gt;=0,F366&gt;0,COUNT(G366)=COUNTA(G366),N(G366)&gt;=0)),"Enter nonnegative values and positive period days",IF(NOT(OR(AND(COUNT(E366)=1,E366&gt;=0,COUNTA(C366:D366)=0),AND(E366="",COUNT(C366:D366)=2,MIN(C366:D366)&gt;=0))),"Enter average OR both opening and closing",IF(IF(IF(COUNT(E366)=1,E366,IF(C366/2+D366/2=0,(C366+D366)/2,C366/2+D366/2))=0,N(C366)+N(D366)+N(E366)=0,IF(B366=0,TRUE,B366/(IF(COUNT(E366)=1,E366,IF(C366/2+D366/2=0,(C366+D366)/2,C366/2+D366/2)))&gt;0)),"Ready","Calculated value below numeric range; rescale")))),"Check inputs / numeric range")))</f>
        <v/>
      </c>
      <c r="I366" s="8">
        <f>IF(H366&lt;&gt;"Ready","",IFERROR(IF(COUNT(E366)=1,E366,IF(C366/2+D366/2=0,(C366+D366)/2,C366/2+D366/2)),""))</f>
        <v/>
      </c>
      <c r="J366" s="8">
        <f>IF(H366&lt;&gt;"Ready","",IFERROR(IF(I366=0,"",B366/I366),""))</f>
        <v/>
      </c>
      <c r="K366" s="8">
        <f>IF(H366&lt;&gt;"Ready","",IFERROR(IF(OR(I366=0,B366=0),"",F366/J366),""))</f>
        <v/>
      </c>
      <c r="L366" s="8">
        <f>IF(H366&lt;&gt;"Ready","",IFERROR(IF(G366="","",I366*(G366/100)),""))</f>
        <v/>
      </c>
      <c r="M366" s="8">
        <f>IF(H366&lt;&gt;"Ready","",IFERROR(IF(I366=0,"No",IF(B366=0,"Yes",IF(OR(K366&lt;=$B$2,K366-$B$2&lt;=MIN(8.881784197001252E-16*MAX(ABS(K366),ABS($B$2)),1E-9)),"No","Yes"))),""))</f>
        <v/>
      </c>
      <c r="N366" s="8">
        <f>IF(H366&lt;&gt;"Ready","",IFERROR(IF(I366=0,"No inventory",IF(B366=0,"No COGS",IF(M366="Yes","Slow mover","Within threshold"))),""))</f>
        <v/>
      </c>
      <c r="O366" s="8">
        <f>IF(H366&lt;&gt;"Ready","",IFERROR(IF(I366=0,"Turnover and DIO undefined: average inventory is zero. Check snapshot coverage and valuation.",IF(B366=0,"Turnover is zero; DIO has no finite value because COGS is zero. Stock with no COGS is flagged for review.","")),""))</f>
        <v/>
      </c>
    </row>
    <row r="367">
      <c r="A367" s="6" t="n"/>
      <c r="B367" s="7" t="n"/>
      <c r="C367" s="7" t="n"/>
      <c r="D367" s="7" t="n"/>
      <c r="E367" s="7" t="n"/>
      <c r="F367" s="7" t="n"/>
      <c r="G367" s="7" t="n"/>
      <c r="H367" s="8">
        <f>IF(COUNTA(A367:G367)=0,"",IF(TRIM(A367&amp;"")="","Item required",IFERROR(IF(OR(COUNT($B$2)&lt;&gt;1,$B$2&lt;0),"Enter nonnegative DIO threshold in B2",IF(NOT(AND(COUNT(B367,F367)=2,B367&gt;=0,F367&gt;0,COUNT(G367)=COUNTA(G367),N(G367)&gt;=0)),"Enter nonnegative values and positive period days",IF(NOT(OR(AND(COUNT(E367)=1,E367&gt;=0,COUNTA(C367:D367)=0),AND(E367="",COUNT(C367:D367)=2,MIN(C367:D367)&gt;=0))),"Enter average OR both opening and closing",IF(IF(IF(COUNT(E367)=1,E367,IF(C367/2+D367/2=0,(C367+D367)/2,C367/2+D367/2))=0,N(C367)+N(D367)+N(E367)=0,IF(B367=0,TRUE,B367/(IF(COUNT(E367)=1,E367,IF(C367/2+D367/2=0,(C367+D367)/2,C367/2+D367/2)))&gt;0)),"Ready","Calculated value below numeric range; rescale")))),"Check inputs / numeric range")))</f>
        <v/>
      </c>
      <c r="I367" s="8">
        <f>IF(H367&lt;&gt;"Ready","",IFERROR(IF(COUNT(E367)=1,E367,IF(C367/2+D367/2=0,(C367+D367)/2,C367/2+D367/2)),""))</f>
        <v/>
      </c>
      <c r="J367" s="8">
        <f>IF(H367&lt;&gt;"Ready","",IFERROR(IF(I367=0,"",B367/I367),""))</f>
        <v/>
      </c>
      <c r="K367" s="8">
        <f>IF(H367&lt;&gt;"Ready","",IFERROR(IF(OR(I367=0,B367=0),"",F367/J367),""))</f>
        <v/>
      </c>
      <c r="L367" s="8">
        <f>IF(H367&lt;&gt;"Ready","",IFERROR(IF(G367="","",I367*(G367/100)),""))</f>
        <v/>
      </c>
      <c r="M367" s="8">
        <f>IF(H367&lt;&gt;"Ready","",IFERROR(IF(I367=0,"No",IF(B367=0,"Yes",IF(OR(K367&lt;=$B$2,K367-$B$2&lt;=MIN(8.881784197001252E-16*MAX(ABS(K367),ABS($B$2)),1E-9)),"No","Yes"))),""))</f>
        <v/>
      </c>
      <c r="N367" s="8">
        <f>IF(H367&lt;&gt;"Ready","",IFERROR(IF(I367=0,"No inventory",IF(B367=0,"No COGS",IF(M367="Yes","Slow mover","Within threshold"))),""))</f>
        <v/>
      </c>
      <c r="O367" s="8">
        <f>IF(H367&lt;&gt;"Ready","",IFERROR(IF(I367=0,"Turnover and DIO undefined: average inventory is zero. Check snapshot coverage and valuation.",IF(B367=0,"Turnover is zero; DIO has no finite value because COGS is zero. Stock with no COGS is flagged for review.","")),""))</f>
        <v/>
      </c>
    </row>
    <row r="368">
      <c r="A368" s="6" t="n"/>
      <c r="B368" s="7" t="n"/>
      <c r="C368" s="7" t="n"/>
      <c r="D368" s="7" t="n"/>
      <c r="E368" s="7" t="n"/>
      <c r="F368" s="7" t="n"/>
      <c r="G368" s="7" t="n"/>
      <c r="H368" s="8">
        <f>IF(COUNTA(A368:G368)=0,"",IF(TRIM(A368&amp;"")="","Item required",IFERROR(IF(OR(COUNT($B$2)&lt;&gt;1,$B$2&lt;0),"Enter nonnegative DIO threshold in B2",IF(NOT(AND(COUNT(B368,F368)=2,B368&gt;=0,F368&gt;0,COUNT(G368)=COUNTA(G368),N(G368)&gt;=0)),"Enter nonnegative values and positive period days",IF(NOT(OR(AND(COUNT(E368)=1,E368&gt;=0,COUNTA(C368:D368)=0),AND(E368="",COUNT(C368:D368)=2,MIN(C368:D368)&gt;=0))),"Enter average OR both opening and closing",IF(IF(IF(COUNT(E368)=1,E368,IF(C368/2+D368/2=0,(C368+D368)/2,C368/2+D368/2))=0,N(C368)+N(D368)+N(E368)=0,IF(B368=0,TRUE,B368/(IF(COUNT(E368)=1,E368,IF(C368/2+D368/2=0,(C368+D368)/2,C368/2+D368/2)))&gt;0)),"Ready","Calculated value below numeric range; rescale")))),"Check inputs / numeric range")))</f>
        <v/>
      </c>
      <c r="I368" s="8">
        <f>IF(H368&lt;&gt;"Ready","",IFERROR(IF(COUNT(E368)=1,E368,IF(C368/2+D368/2=0,(C368+D368)/2,C368/2+D368/2)),""))</f>
        <v/>
      </c>
      <c r="J368" s="8">
        <f>IF(H368&lt;&gt;"Ready","",IFERROR(IF(I368=0,"",B368/I368),""))</f>
        <v/>
      </c>
      <c r="K368" s="8">
        <f>IF(H368&lt;&gt;"Ready","",IFERROR(IF(OR(I368=0,B368=0),"",F368/J368),""))</f>
        <v/>
      </c>
      <c r="L368" s="8">
        <f>IF(H368&lt;&gt;"Ready","",IFERROR(IF(G368="","",I368*(G368/100)),""))</f>
        <v/>
      </c>
      <c r="M368" s="8">
        <f>IF(H368&lt;&gt;"Ready","",IFERROR(IF(I368=0,"No",IF(B368=0,"Yes",IF(OR(K368&lt;=$B$2,K368-$B$2&lt;=MIN(8.881784197001252E-16*MAX(ABS(K368),ABS($B$2)),1E-9)),"No","Yes"))),""))</f>
        <v/>
      </c>
      <c r="N368" s="8">
        <f>IF(H368&lt;&gt;"Ready","",IFERROR(IF(I368=0,"No inventory",IF(B368=0,"No COGS",IF(M368="Yes","Slow mover","Within threshold"))),""))</f>
        <v/>
      </c>
      <c r="O368" s="8">
        <f>IF(H368&lt;&gt;"Ready","",IFERROR(IF(I368=0,"Turnover and DIO undefined: average inventory is zero. Check snapshot coverage and valuation.",IF(B368=0,"Turnover is zero; DIO has no finite value because COGS is zero. Stock with no COGS is flagged for review.","")),""))</f>
        <v/>
      </c>
    </row>
    <row r="369">
      <c r="A369" s="6" t="n"/>
      <c r="B369" s="7" t="n"/>
      <c r="C369" s="7" t="n"/>
      <c r="D369" s="7" t="n"/>
      <c r="E369" s="7" t="n"/>
      <c r="F369" s="7" t="n"/>
      <c r="G369" s="7" t="n"/>
      <c r="H369" s="8">
        <f>IF(COUNTA(A369:G369)=0,"",IF(TRIM(A369&amp;"")="","Item required",IFERROR(IF(OR(COUNT($B$2)&lt;&gt;1,$B$2&lt;0),"Enter nonnegative DIO threshold in B2",IF(NOT(AND(COUNT(B369,F369)=2,B369&gt;=0,F369&gt;0,COUNT(G369)=COUNTA(G369),N(G369)&gt;=0)),"Enter nonnegative values and positive period days",IF(NOT(OR(AND(COUNT(E369)=1,E369&gt;=0,COUNTA(C369:D369)=0),AND(E369="",COUNT(C369:D369)=2,MIN(C369:D369)&gt;=0))),"Enter average OR both opening and closing",IF(IF(IF(COUNT(E369)=1,E369,IF(C369/2+D369/2=0,(C369+D369)/2,C369/2+D369/2))=0,N(C369)+N(D369)+N(E369)=0,IF(B369=0,TRUE,B369/(IF(COUNT(E369)=1,E369,IF(C369/2+D369/2=0,(C369+D369)/2,C369/2+D369/2)))&gt;0)),"Ready","Calculated value below numeric range; rescale")))),"Check inputs / numeric range")))</f>
        <v/>
      </c>
      <c r="I369" s="8">
        <f>IF(H369&lt;&gt;"Ready","",IFERROR(IF(COUNT(E369)=1,E369,IF(C369/2+D369/2=0,(C369+D369)/2,C369/2+D369/2)),""))</f>
        <v/>
      </c>
      <c r="J369" s="8">
        <f>IF(H369&lt;&gt;"Ready","",IFERROR(IF(I369=0,"",B369/I369),""))</f>
        <v/>
      </c>
      <c r="K369" s="8">
        <f>IF(H369&lt;&gt;"Ready","",IFERROR(IF(OR(I369=0,B369=0),"",F369/J369),""))</f>
        <v/>
      </c>
      <c r="L369" s="8">
        <f>IF(H369&lt;&gt;"Ready","",IFERROR(IF(G369="","",I369*(G369/100)),""))</f>
        <v/>
      </c>
      <c r="M369" s="8">
        <f>IF(H369&lt;&gt;"Ready","",IFERROR(IF(I369=0,"No",IF(B369=0,"Yes",IF(OR(K369&lt;=$B$2,K369-$B$2&lt;=MIN(8.881784197001252E-16*MAX(ABS(K369),ABS($B$2)),1E-9)),"No","Yes"))),""))</f>
        <v/>
      </c>
      <c r="N369" s="8">
        <f>IF(H369&lt;&gt;"Ready","",IFERROR(IF(I369=0,"No inventory",IF(B369=0,"No COGS",IF(M369="Yes","Slow mover","Within threshold"))),""))</f>
        <v/>
      </c>
      <c r="O369" s="8">
        <f>IF(H369&lt;&gt;"Ready","",IFERROR(IF(I369=0,"Turnover and DIO undefined: average inventory is zero. Check snapshot coverage and valuation.",IF(B369=0,"Turnover is zero; DIO has no finite value because COGS is zero. Stock with no COGS is flagged for review.","")),""))</f>
        <v/>
      </c>
    </row>
    <row r="370">
      <c r="A370" s="6" t="n"/>
      <c r="B370" s="7" t="n"/>
      <c r="C370" s="7" t="n"/>
      <c r="D370" s="7" t="n"/>
      <c r="E370" s="7" t="n"/>
      <c r="F370" s="7" t="n"/>
      <c r="G370" s="7" t="n"/>
      <c r="H370" s="8">
        <f>IF(COUNTA(A370:G370)=0,"",IF(TRIM(A370&amp;"")="","Item required",IFERROR(IF(OR(COUNT($B$2)&lt;&gt;1,$B$2&lt;0),"Enter nonnegative DIO threshold in B2",IF(NOT(AND(COUNT(B370,F370)=2,B370&gt;=0,F370&gt;0,COUNT(G370)=COUNTA(G370),N(G370)&gt;=0)),"Enter nonnegative values and positive period days",IF(NOT(OR(AND(COUNT(E370)=1,E370&gt;=0,COUNTA(C370:D370)=0),AND(E370="",COUNT(C370:D370)=2,MIN(C370:D370)&gt;=0))),"Enter average OR both opening and closing",IF(IF(IF(COUNT(E370)=1,E370,IF(C370/2+D370/2=0,(C370+D370)/2,C370/2+D370/2))=0,N(C370)+N(D370)+N(E370)=0,IF(B370=0,TRUE,B370/(IF(COUNT(E370)=1,E370,IF(C370/2+D370/2=0,(C370+D370)/2,C370/2+D370/2)))&gt;0)),"Ready","Calculated value below numeric range; rescale")))),"Check inputs / numeric range")))</f>
        <v/>
      </c>
      <c r="I370" s="8">
        <f>IF(H370&lt;&gt;"Ready","",IFERROR(IF(COUNT(E370)=1,E370,IF(C370/2+D370/2=0,(C370+D370)/2,C370/2+D370/2)),""))</f>
        <v/>
      </c>
      <c r="J370" s="8">
        <f>IF(H370&lt;&gt;"Ready","",IFERROR(IF(I370=0,"",B370/I370),""))</f>
        <v/>
      </c>
      <c r="K370" s="8">
        <f>IF(H370&lt;&gt;"Ready","",IFERROR(IF(OR(I370=0,B370=0),"",F370/J370),""))</f>
        <v/>
      </c>
      <c r="L370" s="8">
        <f>IF(H370&lt;&gt;"Ready","",IFERROR(IF(G370="","",I370*(G370/100)),""))</f>
        <v/>
      </c>
      <c r="M370" s="8">
        <f>IF(H370&lt;&gt;"Ready","",IFERROR(IF(I370=0,"No",IF(B370=0,"Yes",IF(OR(K370&lt;=$B$2,K370-$B$2&lt;=MIN(8.881784197001252E-16*MAX(ABS(K370),ABS($B$2)),1E-9)),"No","Yes"))),""))</f>
        <v/>
      </c>
      <c r="N370" s="8">
        <f>IF(H370&lt;&gt;"Ready","",IFERROR(IF(I370=0,"No inventory",IF(B370=0,"No COGS",IF(M370="Yes","Slow mover","Within threshold"))),""))</f>
        <v/>
      </c>
      <c r="O370" s="8">
        <f>IF(H370&lt;&gt;"Ready","",IFERROR(IF(I370=0,"Turnover and DIO undefined: average inventory is zero. Check snapshot coverage and valuation.",IF(B370=0,"Turnover is zero; DIO has no finite value because COGS is zero. Stock with no COGS is flagged for review.","")),""))</f>
        <v/>
      </c>
    </row>
    <row r="371">
      <c r="A371" s="6" t="n"/>
      <c r="B371" s="7" t="n"/>
      <c r="C371" s="7" t="n"/>
      <c r="D371" s="7" t="n"/>
      <c r="E371" s="7" t="n"/>
      <c r="F371" s="7" t="n"/>
      <c r="G371" s="7" t="n"/>
      <c r="H371" s="8">
        <f>IF(COUNTA(A371:G371)=0,"",IF(TRIM(A371&amp;"")="","Item required",IFERROR(IF(OR(COUNT($B$2)&lt;&gt;1,$B$2&lt;0),"Enter nonnegative DIO threshold in B2",IF(NOT(AND(COUNT(B371,F371)=2,B371&gt;=0,F371&gt;0,COUNT(G371)=COUNTA(G371),N(G371)&gt;=0)),"Enter nonnegative values and positive period days",IF(NOT(OR(AND(COUNT(E371)=1,E371&gt;=0,COUNTA(C371:D371)=0),AND(E371="",COUNT(C371:D371)=2,MIN(C371:D371)&gt;=0))),"Enter average OR both opening and closing",IF(IF(IF(COUNT(E371)=1,E371,IF(C371/2+D371/2=0,(C371+D371)/2,C371/2+D371/2))=0,N(C371)+N(D371)+N(E371)=0,IF(B371=0,TRUE,B371/(IF(COUNT(E371)=1,E371,IF(C371/2+D371/2=0,(C371+D371)/2,C371/2+D371/2)))&gt;0)),"Ready","Calculated value below numeric range; rescale")))),"Check inputs / numeric range")))</f>
        <v/>
      </c>
      <c r="I371" s="8">
        <f>IF(H371&lt;&gt;"Ready","",IFERROR(IF(COUNT(E371)=1,E371,IF(C371/2+D371/2=0,(C371+D371)/2,C371/2+D371/2)),""))</f>
        <v/>
      </c>
      <c r="J371" s="8">
        <f>IF(H371&lt;&gt;"Ready","",IFERROR(IF(I371=0,"",B371/I371),""))</f>
        <v/>
      </c>
      <c r="K371" s="8">
        <f>IF(H371&lt;&gt;"Ready","",IFERROR(IF(OR(I371=0,B371=0),"",F371/J371),""))</f>
        <v/>
      </c>
      <c r="L371" s="8">
        <f>IF(H371&lt;&gt;"Ready","",IFERROR(IF(G371="","",I371*(G371/100)),""))</f>
        <v/>
      </c>
      <c r="M371" s="8">
        <f>IF(H371&lt;&gt;"Ready","",IFERROR(IF(I371=0,"No",IF(B371=0,"Yes",IF(OR(K371&lt;=$B$2,K371-$B$2&lt;=MIN(8.881784197001252E-16*MAX(ABS(K371),ABS($B$2)),1E-9)),"No","Yes"))),""))</f>
        <v/>
      </c>
      <c r="N371" s="8">
        <f>IF(H371&lt;&gt;"Ready","",IFERROR(IF(I371=0,"No inventory",IF(B371=0,"No COGS",IF(M371="Yes","Slow mover","Within threshold"))),""))</f>
        <v/>
      </c>
      <c r="O371" s="8">
        <f>IF(H371&lt;&gt;"Ready","",IFERROR(IF(I371=0,"Turnover and DIO undefined: average inventory is zero. Check snapshot coverage and valuation.",IF(B371=0,"Turnover is zero; DIO has no finite value because COGS is zero. Stock with no COGS is flagged for review.","")),""))</f>
        <v/>
      </c>
    </row>
    <row r="372">
      <c r="A372" s="6" t="n"/>
      <c r="B372" s="7" t="n"/>
      <c r="C372" s="7" t="n"/>
      <c r="D372" s="7" t="n"/>
      <c r="E372" s="7" t="n"/>
      <c r="F372" s="7" t="n"/>
      <c r="G372" s="7" t="n"/>
      <c r="H372" s="8">
        <f>IF(COUNTA(A372:G372)=0,"",IF(TRIM(A372&amp;"")="","Item required",IFERROR(IF(OR(COUNT($B$2)&lt;&gt;1,$B$2&lt;0),"Enter nonnegative DIO threshold in B2",IF(NOT(AND(COUNT(B372,F372)=2,B372&gt;=0,F372&gt;0,COUNT(G372)=COUNTA(G372),N(G372)&gt;=0)),"Enter nonnegative values and positive period days",IF(NOT(OR(AND(COUNT(E372)=1,E372&gt;=0,COUNTA(C372:D372)=0),AND(E372="",COUNT(C372:D372)=2,MIN(C372:D372)&gt;=0))),"Enter average OR both opening and closing",IF(IF(IF(COUNT(E372)=1,E372,IF(C372/2+D372/2=0,(C372+D372)/2,C372/2+D372/2))=0,N(C372)+N(D372)+N(E372)=0,IF(B372=0,TRUE,B372/(IF(COUNT(E372)=1,E372,IF(C372/2+D372/2=0,(C372+D372)/2,C372/2+D372/2)))&gt;0)),"Ready","Calculated value below numeric range; rescale")))),"Check inputs / numeric range")))</f>
        <v/>
      </c>
      <c r="I372" s="8">
        <f>IF(H372&lt;&gt;"Ready","",IFERROR(IF(COUNT(E372)=1,E372,IF(C372/2+D372/2=0,(C372+D372)/2,C372/2+D372/2)),""))</f>
        <v/>
      </c>
      <c r="J372" s="8">
        <f>IF(H372&lt;&gt;"Ready","",IFERROR(IF(I372=0,"",B372/I372),""))</f>
        <v/>
      </c>
      <c r="K372" s="8">
        <f>IF(H372&lt;&gt;"Ready","",IFERROR(IF(OR(I372=0,B372=0),"",F372/J372),""))</f>
        <v/>
      </c>
      <c r="L372" s="8">
        <f>IF(H372&lt;&gt;"Ready","",IFERROR(IF(G372="","",I372*(G372/100)),""))</f>
        <v/>
      </c>
      <c r="M372" s="8">
        <f>IF(H372&lt;&gt;"Ready","",IFERROR(IF(I372=0,"No",IF(B372=0,"Yes",IF(OR(K372&lt;=$B$2,K372-$B$2&lt;=MIN(8.881784197001252E-16*MAX(ABS(K372),ABS($B$2)),1E-9)),"No","Yes"))),""))</f>
        <v/>
      </c>
      <c r="N372" s="8">
        <f>IF(H372&lt;&gt;"Ready","",IFERROR(IF(I372=0,"No inventory",IF(B372=0,"No COGS",IF(M372="Yes","Slow mover","Within threshold"))),""))</f>
        <v/>
      </c>
      <c r="O372" s="8">
        <f>IF(H372&lt;&gt;"Ready","",IFERROR(IF(I372=0,"Turnover and DIO undefined: average inventory is zero. Check snapshot coverage and valuation.",IF(B372=0,"Turnover is zero; DIO has no finite value because COGS is zero. Stock with no COGS is flagged for review.","")),""))</f>
        <v/>
      </c>
    </row>
    <row r="373">
      <c r="A373" s="6" t="n"/>
      <c r="B373" s="7" t="n"/>
      <c r="C373" s="7" t="n"/>
      <c r="D373" s="7" t="n"/>
      <c r="E373" s="7" t="n"/>
      <c r="F373" s="7" t="n"/>
      <c r="G373" s="7" t="n"/>
      <c r="H373" s="8">
        <f>IF(COUNTA(A373:G373)=0,"",IF(TRIM(A373&amp;"")="","Item required",IFERROR(IF(OR(COUNT($B$2)&lt;&gt;1,$B$2&lt;0),"Enter nonnegative DIO threshold in B2",IF(NOT(AND(COUNT(B373,F373)=2,B373&gt;=0,F373&gt;0,COUNT(G373)=COUNTA(G373),N(G373)&gt;=0)),"Enter nonnegative values and positive period days",IF(NOT(OR(AND(COUNT(E373)=1,E373&gt;=0,COUNTA(C373:D373)=0),AND(E373="",COUNT(C373:D373)=2,MIN(C373:D373)&gt;=0))),"Enter average OR both opening and closing",IF(IF(IF(COUNT(E373)=1,E373,IF(C373/2+D373/2=0,(C373+D373)/2,C373/2+D373/2))=0,N(C373)+N(D373)+N(E373)=0,IF(B373=0,TRUE,B373/(IF(COUNT(E373)=1,E373,IF(C373/2+D373/2=0,(C373+D373)/2,C373/2+D373/2)))&gt;0)),"Ready","Calculated value below numeric range; rescale")))),"Check inputs / numeric range")))</f>
        <v/>
      </c>
      <c r="I373" s="8">
        <f>IF(H373&lt;&gt;"Ready","",IFERROR(IF(COUNT(E373)=1,E373,IF(C373/2+D373/2=0,(C373+D373)/2,C373/2+D373/2)),""))</f>
        <v/>
      </c>
      <c r="J373" s="8">
        <f>IF(H373&lt;&gt;"Ready","",IFERROR(IF(I373=0,"",B373/I373),""))</f>
        <v/>
      </c>
      <c r="K373" s="8">
        <f>IF(H373&lt;&gt;"Ready","",IFERROR(IF(OR(I373=0,B373=0),"",F373/J373),""))</f>
        <v/>
      </c>
      <c r="L373" s="8">
        <f>IF(H373&lt;&gt;"Ready","",IFERROR(IF(G373="","",I373*(G373/100)),""))</f>
        <v/>
      </c>
      <c r="M373" s="8">
        <f>IF(H373&lt;&gt;"Ready","",IFERROR(IF(I373=0,"No",IF(B373=0,"Yes",IF(OR(K373&lt;=$B$2,K373-$B$2&lt;=MIN(8.881784197001252E-16*MAX(ABS(K373),ABS($B$2)),1E-9)),"No","Yes"))),""))</f>
        <v/>
      </c>
      <c r="N373" s="8">
        <f>IF(H373&lt;&gt;"Ready","",IFERROR(IF(I373=0,"No inventory",IF(B373=0,"No COGS",IF(M373="Yes","Slow mover","Within threshold"))),""))</f>
        <v/>
      </c>
      <c r="O373" s="8">
        <f>IF(H373&lt;&gt;"Ready","",IFERROR(IF(I373=0,"Turnover and DIO undefined: average inventory is zero. Check snapshot coverage and valuation.",IF(B373=0,"Turnover is zero; DIO has no finite value because COGS is zero. Stock with no COGS is flagged for review.","")),""))</f>
        <v/>
      </c>
    </row>
    <row r="374">
      <c r="A374" s="6" t="n"/>
      <c r="B374" s="7" t="n"/>
      <c r="C374" s="7" t="n"/>
      <c r="D374" s="7" t="n"/>
      <c r="E374" s="7" t="n"/>
      <c r="F374" s="7" t="n"/>
      <c r="G374" s="7" t="n"/>
      <c r="H374" s="8">
        <f>IF(COUNTA(A374:G374)=0,"",IF(TRIM(A374&amp;"")="","Item required",IFERROR(IF(OR(COUNT($B$2)&lt;&gt;1,$B$2&lt;0),"Enter nonnegative DIO threshold in B2",IF(NOT(AND(COUNT(B374,F374)=2,B374&gt;=0,F374&gt;0,COUNT(G374)=COUNTA(G374),N(G374)&gt;=0)),"Enter nonnegative values and positive period days",IF(NOT(OR(AND(COUNT(E374)=1,E374&gt;=0,COUNTA(C374:D374)=0),AND(E374="",COUNT(C374:D374)=2,MIN(C374:D374)&gt;=0))),"Enter average OR both opening and closing",IF(IF(IF(COUNT(E374)=1,E374,IF(C374/2+D374/2=0,(C374+D374)/2,C374/2+D374/2))=0,N(C374)+N(D374)+N(E374)=0,IF(B374=0,TRUE,B374/(IF(COUNT(E374)=1,E374,IF(C374/2+D374/2=0,(C374+D374)/2,C374/2+D374/2)))&gt;0)),"Ready","Calculated value below numeric range; rescale")))),"Check inputs / numeric range")))</f>
        <v/>
      </c>
      <c r="I374" s="8">
        <f>IF(H374&lt;&gt;"Ready","",IFERROR(IF(COUNT(E374)=1,E374,IF(C374/2+D374/2=0,(C374+D374)/2,C374/2+D374/2)),""))</f>
        <v/>
      </c>
      <c r="J374" s="8">
        <f>IF(H374&lt;&gt;"Ready","",IFERROR(IF(I374=0,"",B374/I374),""))</f>
        <v/>
      </c>
      <c r="K374" s="8">
        <f>IF(H374&lt;&gt;"Ready","",IFERROR(IF(OR(I374=0,B374=0),"",F374/J374),""))</f>
        <v/>
      </c>
      <c r="L374" s="8">
        <f>IF(H374&lt;&gt;"Ready","",IFERROR(IF(G374="","",I374*(G374/100)),""))</f>
        <v/>
      </c>
      <c r="M374" s="8">
        <f>IF(H374&lt;&gt;"Ready","",IFERROR(IF(I374=0,"No",IF(B374=0,"Yes",IF(OR(K374&lt;=$B$2,K374-$B$2&lt;=MIN(8.881784197001252E-16*MAX(ABS(K374),ABS($B$2)),1E-9)),"No","Yes"))),""))</f>
        <v/>
      </c>
      <c r="N374" s="8">
        <f>IF(H374&lt;&gt;"Ready","",IFERROR(IF(I374=0,"No inventory",IF(B374=0,"No COGS",IF(M374="Yes","Slow mover","Within threshold"))),""))</f>
        <v/>
      </c>
      <c r="O374" s="8">
        <f>IF(H374&lt;&gt;"Ready","",IFERROR(IF(I374=0,"Turnover and DIO undefined: average inventory is zero. Check snapshot coverage and valuation.",IF(B374=0,"Turnover is zero; DIO has no finite value because COGS is zero. Stock with no COGS is flagged for review.","")),""))</f>
        <v/>
      </c>
    </row>
    <row r="375">
      <c r="A375" s="6" t="n"/>
      <c r="B375" s="7" t="n"/>
      <c r="C375" s="7" t="n"/>
      <c r="D375" s="7" t="n"/>
      <c r="E375" s="7" t="n"/>
      <c r="F375" s="7" t="n"/>
      <c r="G375" s="7" t="n"/>
      <c r="H375" s="8">
        <f>IF(COUNTA(A375:G375)=0,"",IF(TRIM(A375&amp;"")="","Item required",IFERROR(IF(OR(COUNT($B$2)&lt;&gt;1,$B$2&lt;0),"Enter nonnegative DIO threshold in B2",IF(NOT(AND(COUNT(B375,F375)=2,B375&gt;=0,F375&gt;0,COUNT(G375)=COUNTA(G375),N(G375)&gt;=0)),"Enter nonnegative values and positive period days",IF(NOT(OR(AND(COUNT(E375)=1,E375&gt;=0,COUNTA(C375:D375)=0),AND(E375="",COUNT(C375:D375)=2,MIN(C375:D375)&gt;=0))),"Enter average OR both opening and closing",IF(IF(IF(COUNT(E375)=1,E375,IF(C375/2+D375/2=0,(C375+D375)/2,C375/2+D375/2))=0,N(C375)+N(D375)+N(E375)=0,IF(B375=0,TRUE,B375/(IF(COUNT(E375)=1,E375,IF(C375/2+D375/2=0,(C375+D375)/2,C375/2+D375/2)))&gt;0)),"Ready","Calculated value below numeric range; rescale")))),"Check inputs / numeric range")))</f>
        <v/>
      </c>
      <c r="I375" s="8">
        <f>IF(H375&lt;&gt;"Ready","",IFERROR(IF(COUNT(E375)=1,E375,IF(C375/2+D375/2=0,(C375+D375)/2,C375/2+D375/2)),""))</f>
        <v/>
      </c>
      <c r="J375" s="8">
        <f>IF(H375&lt;&gt;"Ready","",IFERROR(IF(I375=0,"",B375/I375),""))</f>
        <v/>
      </c>
      <c r="K375" s="8">
        <f>IF(H375&lt;&gt;"Ready","",IFERROR(IF(OR(I375=0,B375=0),"",F375/J375),""))</f>
        <v/>
      </c>
      <c r="L375" s="8">
        <f>IF(H375&lt;&gt;"Ready","",IFERROR(IF(G375="","",I375*(G375/100)),""))</f>
        <v/>
      </c>
      <c r="M375" s="8">
        <f>IF(H375&lt;&gt;"Ready","",IFERROR(IF(I375=0,"No",IF(B375=0,"Yes",IF(OR(K375&lt;=$B$2,K375-$B$2&lt;=MIN(8.881784197001252E-16*MAX(ABS(K375),ABS($B$2)),1E-9)),"No","Yes"))),""))</f>
        <v/>
      </c>
      <c r="N375" s="8">
        <f>IF(H375&lt;&gt;"Ready","",IFERROR(IF(I375=0,"No inventory",IF(B375=0,"No COGS",IF(M375="Yes","Slow mover","Within threshold"))),""))</f>
        <v/>
      </c>
      <c r="O375" s="8">
        <f>IF(H375&lt;&gt;"Ready","",IFERROR(IF(I375=0,"Turnover and DIO undefined: average inventory is zero. Check snapshot coverage and valuation.",IF(B375=0,"Turnover is zero; DIO has no finite value because COGS is zero. Stock with no COGS is flagged for review.","")),""))</f>
        <v/>
      </c>
    </row>
    <row r="376">
      <c r="A376" s="6" t="n"/>
      <c r="B376" s="7" t="n"/>
      <c r="C376" s="7" t="n"/>
      <c r="D376" s="7" t="n"/>
      <c r="E376" s="7" t="n"/>
      <c r="F376" s="7" t="n"/>
      <c r="G376" s="7" t="n"/>
      <c r="H376" s="8">
        <f>IF(COUNTA(A376:G376)=0,"",IF(TRIM(A376&amp;"")="","Item required",IFERROR(IF(OR(COUNT($B$2)&lt;&gt;1,$B$2&lt;0),"Enter nonnegative DIO threshold in B2",IF(NOT(AND(COUNT(B376,F376)=2,B376&gt;=0,F376&gt;0,COUNT(G376)=COUNTA(G376),N(G376)&gt;=0)),"Enter nonnegative values and positive period days",IF(NOT(OR(AND(COUNT(E376)=1,E376&gt;=0,COUNTA(C376:D376)=0),AND(E376="",COUNT(C376:D376)=2,MIN(C376:D376)&gt;=0))),"Enter average OR both opening and closing",IF(IF(IF(COUNT(E376)=1,E376,IF(C376/2+D376/2=0,(C376+D376)/2,C376/2+D376/2))=0,N(C376)+N(D376)+N(E376)=0,IF(B376=0,TRUE,B376/(IF(COUNT(E376)=1,E376,IF(C376/2+D376/2=0,(C376+D376)/2,C376/2+D376/2)))&gt;0)),"Ready","Calculated value below numeric range; rescale")))),"Check inputs / numeric range")))</f>
        <v/>
      </c>
      <c r="I376" s="8">
        <f>IF(H376&lt;&gt;"Ready","",IFERROR(IF(COUNT(E376)=1,E376,IF(C376/2+D376/2=0,(C376+D376)/2,C376/2+D376/2)),""))</f>
        <v/>
      </c>
      <c r="J376" s="8">
        <f>IF(H376&lt;&gt;"Ready","",IFERROR(IF(I376=0,"",B376/I376),""))</f>
        <v/>
      </c>
      <c r="K376" s="8">
        <f>IF(H376&lt;&gt;"Ready","",IFERROR(IF(OR(I376=0,B376=0),"",F376/J376),""))</f>
        <v/>
      </c>
      <c r="L376" s="8">
        <f>IF(H376&lt;&gt;"Ready","",IFERROR(IF(G376="","",I376*(G376/100)),""))</f>
        <v/>
      </c>
      <c r="M376" s="8">
        <f>IF(H376&lt;&gt;"Ready","",IFERROR(IF(I376=0,"No",IF(B376=0,"Yes",IF(OR(K376&lt;=$B$2,K376-$B$2&lt;=MIN(8.881784197001252E-16*MAX(ABS(K376),ABS($B$2)),1E-9)),"No","Yes"))),""))</f>
        <v/>
      </c>
      <c r="N376" s="8">
        <f>IF(H376&lt;&gt;"Ready","",IFERROR(IF(I376=0,"No inventory",IF(B376=0,"No COGS",IF(M376="Yes","Slow mover","Within threshold"))),""))</f>
        <v/>
      </c>
      <c r="O376" s="8">
        <f>IF(H376&lt;&gt;"Ready","",IFERROR(IF(I376=0,"Turnover and DIO undefined: average inventory is zero. Check snapshot coverage and valuation.",IF(B376=0,"Turnover is zero; DIO has no finite value because COGS is zero. Stock with no COGS is flagged for review.","")),""))</f>
        <v/>
      </c>
    </row>
    <row r="377">
      <c r="A377" s="6" t="n"/>
      <c r="B377" s="7" t="n"/>
      <c r="C377" s="7" t="n"/>
      <c r="D377" s="7" t="n"/>
      <c r="E377" s="7" t="n"/>
      <c r="F377" s="7" t="n"/>
      <c r="G377" s="7" t="n"/>
      <c r="H377" s="8">
        <f>IF(COUNTA(A377:G377)=0,"",IF(TRIM(A377&amp;"")="","Item required",IFERROR(IF(OR(COUNT($B$2)&lt;&gt;1,$B$2&lt;0),"Enter nonnegative DIO threshold in B2",IF(NOT(AND(COUNT(B377,F377)=2,B377&gt;=0,F377&gt;0,COUNT(G377)=COUNTA(G377),N(G377)&gt;=0)),"Enter nonnegative values and positive period days",IF(NOT(OR(AND(COUNT(E377)=1,E377&gt;=0,COUNTA(C377:D377)=0),AND(E377="",COUNT(C377:D377)=2,MIN(C377:D377)&gt;=0))),"Enter average OR both opening and closing",IF(IF(IF(COUNT(E377)=1,E377,IF(C377/2+D377/2=0,(C377+D377)/2,C377/2+D377/2))=0,N(C377)+N(D377)+N(E377)=0,IF(B377=0,TRUE,B377/(IF(COUNT(E377)=1,E377,IF(C377/2+D377/2=0,(C377+D377)/2,C377/2+D377/2)))&gt;0)),"Ready","Calculated value below numeric range; rescale")))),"Check inputs / numeric range")))</f>
        <v/>
      </c>
      <c r="I377" s="8">
        <f>IF(H377&lt;&gt;"Ready","",IFERROR(IF(COUNT(E377)=1,E377,IF(C377/2+D377/2=0,(C377+D377)/2,C377/2+D377/2)),""))</f>
        <v/>
      </c>
      <c r="J377" s="8">
        <f>IF(H377&lt;&gt;"Ready","",IFERROR(IF(I377=0,"",B377/I377),""))</f>
        <v/>
      </c>
      <c r="K377" s="8">
        <f>IF(H377&lt;&gt;"Ready","",IFERROR(IF(OR(I377=0,B377=0),"",F377/J377),""))</f>
        <v/>
      </c>
      <c r="L377" s="8">
        <f>IF(H377&lt;&gt;"Ready","",IFERROR(IF(G377="","",I377*(G377/100)),""))</f>
        <v/>
      </c>
      <c r="M377" s="8">
        <f>IF(H377&lt;&gt;"Ready","",IFERROR(IF(I377=0,"No",IF(B377=0,"Yes",IF(OR(K377&lt;=$B$2,K377-$B$2&lt;=MIN(8.881784197001252E-16*MAX(ABS(K377),ABS($B$2)),1E-9)),"No","Yes"))),""))</f>
        <v/>
      </c>
      <c r="N377" s="8">
        <f>IF(H377&lt;&gt;"Ready","",IFERROR(IF(I377=0,"No inventory",IF(B377=0,"No COGS",IF(M377="Yes","Slow mover","Within threshold"))),""))</f>
        <v/>
      </c>
      <c r="O377" s="8">
        <f>IF(H377&lt;&gt;"Ready","",IFERROR(IF(I377=0,"Turnover and DIO undefined: average inventory is zero. Check snapshot coverage and valuation.",IF(B377=0,"Turnover is zero; DIO has no finite value because COGS is zero. Stock with no COGS is flagged for review.","")),""))</f>
        <v/>
      </c>
    </row>
    <row r="378">
      <c r="A378" s="6" t="n"/>
      <c r="B378" s="7" t="n"/>
      <c r="C378" s="7" t="n"/>
      <c r="D378" s="7" t="n"/>
      <c r="E378" s="7" t="n"/>
      <c r="F378" s="7" t="n"/>
      <c r="G378" s="7" t="n"/>
      <c r="H378" s="8">
        <f>IF(COUNTA(A378:G378)=0,"",IF(TRIM(A378&amp;"")="","Item required",IFERROR(IF(OR(COUNT($B$2)&lt;&gt;1,$B$2&lt;0),"Enter nonnegative DIO threshold in B2",IF(NOT(AND(COUNT(B378,F378)=2,B378&gt;=0,F378&gt;0,COUNT(G378)=COUNTA(G378),N(G378)&gt;=0)),"Enter nonnegative values and positive period days",IF(NOT(OR(AND(COUNT(E378)=1,E378&gt;=0,COUNTA(C378:D378)=0),AND(E378="",COUNT(C378:D378)=2,MIN(C378:D378)&gt;=0))),"Enter average OR both opening and closing",IF(IF(IF(COUNT(E378)=1,E378,IF(C378/2+D378/2=0,(C378+D378)/2,C378/2+D378/2))=0,N(C378)+N(D378)+N(E378)=0,IF(B378=0,TRUE,B378/(IF(COUNT(E378)=1,E378,IF(C378/2+D378/2=0,(C378+D378)/2,C378/2+D378/2)))&gt;0)),"Ready","Calculated value below numeric range; rescale")))),"Check inputs / numeric range")))</f>
        <v/>
      </c>
      <c r="I378" s="8">
        <f>IF(H378&lt;&gt;"Ready","",IFERROR(IF(COUNT(E378)=1,E378,IF(C378/2+D378/2=0,(C378+D378)/2,C378/2+D378/2)),""))</f>
        <v/>
      </c>
      <c r="J378" s="8">
        <f>IF(H378&lt;&gt;"Ready","",IFERROR(IF(I378=0,"",B378/I378),""))</f>
        <v/>
      </c>
      <c r="K378" s="8">
        <f>IF(H378&lt;&gt;"Ready","",IFERROR(IF(OR(I378=0,B378=0),"",F378/J378),""))</f>
        <v/>
      </c>
      <c r="L378" s="8">
        <f>IF(H378&lt;&gt;"Ready","",IFERROR(IF(G378="","",I378*(G378/100)),""))</f>
        <v/>
      </c>
      <c r="M378" s="8">
        <f>IF(H378&lt;&gt;"Ready","",IFERROR(IF(I378=0,"No",IF(B378=0,"Yes",IF(OR(K378&lt;=$B$2,K378-$B$2&lt;=MIN(8.881784197001252E-16*MAX(ABS(K378),ABS($B$2)),1E-9)),"No","Yes"))),""))</f>
        <v/>
      </c>
      <c r="N378" s="8">
        <f>IF(H378&lt;&gt;"Ready","",IFERROR(IF(I378=0,"No inventory",IF(B378=0,"No COGS",IF(M378="Yes","Slow mover","Within threshold"))),""))</f>
        <v/>
      </c>
      <c r="O378" s="8">
        <f>IF(H378&lt;&gt;"Ready","",IFERROR(IF(I378=0,"Turnover and DIO undefined: average inventory is zero. Check snapshot coverage and valuation.",IF(B378=0,"Turnover is zero; DIO has no finite value because COGS is zero. Stock with no COGS is flagged for review.","")),""))</f>
        <v/>
      </c>
    </row>
    <row r="379">
      <c r="A379" s="6" t="n"/>
      <c r="B379" s="7" t="n"/>
      <c r="C379" s="7" t="n"/>
      <c r="D379" s="7" t="n"/>
      <c r="E379" s="7" t="n"/>
      <c r="F379" s="7" t="n"/>
      <c r="G379" s="7" t="n"/>
      <c r="H379" s="8">
        <f>IF(COUNTA(A379:G379)=0,"",IF(TRIM(A379&amp;"")="","Item required",IFERROR(IF(OR(COUNT($B$2)&lt;&gt;1,$B$2&lt;0),"Enter nonnegative DIO threshold in B2",IF(NOT(AND(COUNT(B379,F379)=2,B379&gt;=0,F379&gt;0,COUNT(G379)=COUNTA(G379),N(G379)&gt;=0)),"Enter nonnegative values and positive period days",IF(NOT(OR(AND(COUNT(E379)=1,E379&gt;=0,COUNTA(C379:D379)=0),AND(E379="",COUNT(C379:D379)=2,MIN(C379:D379)&gt;=0))),"Enter average OR both opening and closing",IF(IF(IF(COUNT(E379)=1,E379,IF(C379/2+D379/2=0,(C379+D379)/2,C379/2+D379/2))=0,N(C379)+N(D379)+N(E379)=0,IF(B379=0,TRUE,B379/(IF(COUNT(E379)=1,E379,IF(C379/2+D379/2=0,(C379+D379)/2,C379/2+D379/2)))&gt;0)),"Ready","Calculated value below numeric range; rescale")))),"Check inputs / numeric range")))</f>
        <v/>
      </c>
      <c r="I379" s="8">
        <f>IF(H379&lt;&gt;"Ready","",IFERROR(IF(COUNT(E379)=1,E379,IF(C379/2+D379/2=0,(C379+D379)/2,C379/2+D379/2)),""))</f>
        <v/>
      </c>
      <c r="J379" s="8">
        <f>IF(H379&lt;&gt;"Ready","",IFERROR(IF(I379=0,"",B379/I379),""))</f>
        <v/>
      </c>
      <c r="K379" s="8">
        <f>IF(H379&lt;&gt;"Ready","",IFERROR(IF(OR(I379=0,B379=0),"",F379/J379),""))</f>
        <v/>
      </c>
      <c r="L379" s="8">
        <f>IF(H379&lt;&gt;"Ready","",IFERROR(IF(G379="","",I379*(G379/100)),""))</f>
        <v/>
      </c>
      <c r="M379" s="8">
        <f>IF(H379&lt;&gt;"Ready","",IFERROR(IF(I379=0,"No",IF(B379=0,"Yes",IF(OR(K379&lt;=$B$2,K379-$B$2&lt;=MIN(8.881784197001252E-16*MAX(ABS(K379),ABS($B$2)),1E-9)),"No","Yes"))),""))</f>
        <v/>
      </c>
      <c r="N379" s="8">
        <f>IF(H379&lt;&gt;"Ready","",IFERROR(IF(I379=0,"No inventory",IF(B379=0,"No COGS",IF(M379="Yes","Slow mover","Within threshold"))),""))</f>
        <v/>
      </c>
      <c r="O379" s="8">
        <f>IF(H379&lt;&gt;"Ready","",IFERROR(IF(I379=0,"Turnover and DIO undefined: average inventory is zero. Check snapshot coverage and valuation.",IF(B379=0,"Turnover is zero; DIO has no finite value because COGS is zero. Stock with no COGS is flagged for review.","")),""))</f>
        <v/>
      </c>
    </row>
    <row r="380">
      <c r="A380" s="6" t="n"/>
      <c r="B380" s="7" t="n"/>
      <c r="C380" s="7" t="n"/>
      <c r="D380" s="7" t="n"/>
      <c r="E380" s="7" t="n"/>
      <c r="F380" s="7" t="n"/>
      <c r="G380" s="7" t="n"/>
      <c r="H380" s="8">
        <f>IF(COUNTA(A380:G380)=0,"",IF(TRIM(A380&amp;"")="","Item required",IFERROR(IF(OR(COUNT($B$2)&lt;&gt;1,$B$2&lt;0),"Enter nonnegative DIO threshold in B2",IF(NOT(AND(COUNT(B380,F380)=2,B380&gt;=0,F380&gt;0,COUNT(G380)=COUNTA(G380),N(G380)&gt;=0)),"Enter nonnegative values and positive period days",IF(NOT(OR(AND(COUNT(E380)=1,E380&gt;=0,COUNTA(C380:D380)=0),AND(E380="",COUNT(C380:D380)=2,MIN(C380:D380)&gt;=0))),"Enter average OR both opening and closing",IF(IF(IF(COUNT(E380)=1,E380,IF(C380/2+D380/2=0,(C380+D380)/2,C380/2+D380/2))=0,N(C380)+N(D380)+N(E380)=0,IF(B380=0,TRUE,B380/(IF(COUNT(E380)=1,E380,IF(C380/2+D380/2=0,(C380+D380)/2,C380/2+D380/2)))&gt;0)),"Ready","Calculated value below numeric range; rescale")))),"Check inputs / numeric range")))</f>
        <v/>
      </c>
      <c r="I380" s="8">
        <f>IF(H380&lt;&gt;"Ready","",IFERROR(IF(COUNT(E380)=1,E380,IF(C380/2+D380/2=0,(C380+D380)/2,C380/2+D380/2)),""))</f>
        <v/>
      </c>
      <c r="J380" s="8">
        <f>IF(H380&lt;&gt;"Ready","",IFERROR(IF(I380=0,"",B380/I380),""))</f>
        <v/>
      </c>
      <c r="K380" s="8">
        <f>IF(H380&lt;&gt;"Ready","",IFERROR(IF(OR(I380=0,B380=0),"",F380/J380),""))</f>
        <v/>
      </c>
      <c r="L380" s="8">
        <f>IF(H380&lt;&gt;"Ready","",IFERROR(IF(G380="","",I380*(G380/100)),""))</f>
        <v/>
      </c>
      <c r="M380" s="8">
        <f>IF(H380&lt;&gt;"Ready","",IFERROR(IF(I380=0,"No",IF(B380=0,"Yes",IF(OR(K380&lt;=$B$2,K380-$B$2&lt;=MIN(8.881784197001252E-16*MAX(ABS(K380),ABS($B$2)),1E-9)),"No","Yes"))),""))</f>
        <v/>
      </c>
      <c r="N380" s="8">
        <f>IF(H380&lt;&gt;"Ready","",IFERROR(IF(I380=0,"No inventory",IF(B380=0,"No COGS",IF(M380="Yes","Slow mover","Within threshold"))),""))</f>
        <v/>
      </c>
      <c r="O380" s="8">
        <f>IF(H380&lt;&gt;"Ready","",IFERROR(IF(I380=0,"Turnover and DIO undefined: average inventory is zero. Check snapshot coverage and valuation.",IF(B380=0,"Turnover is zero; DIO has no finite value because COGS is zero. Stock with no COGS is flagged for review.","")),""))</f>
        <v/>
      </c>
    </row>
    <row r="381">
      <c r="A381" s="6" t="n"/>
      <c r="B381" s="7" t="n"/>
      <c r="C381" s="7" t="n"/>
      <c r="D381" s="7" t="n"/>
      <c r="E381" s="7" t="n"/>
      <c r="F381" s="7" t="n"/>
      <c r="G381" s="7" t="n"/>
      <c r="H381" s="8">
        <f>IF(COUNTA(A381:G381)=0,"",IF(TRIM(A381&amp;"")="","Item required",IFERROR(IF(OR(COUNT($B$2)&lt;&gt;1,$B$2&lt;0),"Enter nonnegative DIO threshold in B2",IF(NOT(AND(COUNT(B381,F381)=2,B381&gt;=0,F381&gt;0,COUNT(G381)=COUNTA(G381),N(G381)&gt;=0)),"Enter nonnegative values and positive period days",IF(NOT(OR(AND(COUNT(E381)=1,E381&gt;=0,COUNTA(C381:D381)=0),AND(E381="",COUNT(C381:D381)=2,MIN(C381:D381)&gt;=0))),"Enter average OR both opening and closing",IF(IF(IF(COUNT(E381)=1,E381,IF(C381/2+D381/2=0,(C381+D381)/2,C381/2+D381/2))=0,N(C381)+N(D381)+N(E381)=0,IF(B381=0,TRUE,B381/(IF(COUNT(E381)=1,E381,IF(C381/2+D381/2=0,(C381+D381)/2,C381/2+D381/2)))&gt;0)),"Ready","Calculated value below numeric range; rescale")))),"Check inputs / numeric range")))</f>
        <v/>
      </c>
      <c r="I381" s="8">
        <f>IF(H381&lt;&gt;"Ready","",IFERROR(IF(COUNT(E381)=1,E381,IF(C381/2+D381/2=0,(C381+D381)/2,C381/2+D381/2)),""))</f>
        <v/>
      </c>
      <c r="J381" s="8">
        <f>IF(H381&lt;&gt;"Ready","",IFERROR(IF(I381=0,"",B381/I381),""))</f>
        <v/>
      </c>
      <c r="K381" s="8">
        <f>IF(H381&lt;&gt;"Ready","",IFERROR(IF(OR(I381=0,B381=0),"",F381/J381),""))</f>
        <v/>
      </c>
      <c r="L381" s="8">
        <f>IF(H381&lt;&gt;"Ready","",IFERROR(IF(G381="","",I381*(G381/100)),""))</f>
        <v/>
      </c>
      <c r="M381" s="8">
        <f>IF(H381&lt;&gt;"Ready","",IFERROR(IF(I381=0,"No",IF(B381=0,"Yes",IF(OR(K381&lt;=$B$2,K381-$B$2&lt;=MIN(8.881784197001252E-16*MAX(ABS(K381),ABS($B$2)),1E-9)),"No","Yes"))),""))</f>
        <v/>
      </c>
      <c r="N381" s="8">
        <f>IF(H381&lt;&gt;"Ready","",IFERROR(IF(I381=0,"No inventory",IF(B381=0,"No COGS",IF(M381="Yes","Slow mover","Within threshold"))),""))</f>
        <v/>
      </c>
      <c r="O381" s="8">
        <f>IF(H381&lt;&gt;"Ready","",IFERROR(IF(I381=0,"Turnover and DIO undefined: average inventory is zero. Check snapshot coverage and valuation.",IF(B381=0,"Turnover is zero; DIO has no finite value because COGS is zero. Stock with no COGS is flagged for review.","")),""))</f>
        <v/>
      </c>
    </row>
    <row r="382">
      <c r="A382" s="6" t="n"/>
      <c r="B382" s="7" t="n"/>
      <c r="C382" s="7" t="n"/>
      <c r="D382" s="7" t="n"/>
      <c r="E382" s="7" t="n"/>
      <c r="F382" s="7" t="n"/>
      <c r="G382" s="7" t="n"/>
      <c r="H382" s="8">
        <f>IF(COUNTA(A382:G382)=0,"",IF(TRIM(A382&amp;"")="","Item required",IFERROR(IF(OR(COUNT($B$2)&lt;&gt;1,$B$2&lt;0),"Enter nonnegative DIO threshold in B2",IF(NOT(AND(COUNT(B382,F382)=2,B382&gt;=0,F382&gt;0,COUNT(G382)=COUNTA(G382),N(G382)&gt;=0)),"Enter nonnegative values and positive period days",IF(NOT(OR(AND(COUNT(E382)=1,E382&gt;=0,COUNTA(C382:D382)=0),AND(E382="",COUNT(C382:D382)=2,MIN(C382:D382)&gt;=0))),"Enter average OR both opening and closing",IF(IF(IF(COUNT(E382)=1,E382,IF(C382/2+D382/2=0,(C382+D382)/2,C382/2+D382/2))=0,N(C382)+N(D382)+N(E382)=0,IF(B382=0,TRUE,B382/(IF(COUNT(E382)=1,E382,IF(C382/2+D382/2=0,(C382+D382)/2,C382/2+D382/2)))&gt;0)),"Ready","Calculated value below numeric range; rescale")))),"Check inputs / numeric range")))</f>
        <v/>
      </c>
      <c r="I382" s="8">
        <f>IF(H382&lt;&gt;"Ready","",IFERROR(IF(COUNT(E382)=1,E382,IF(C382/2+D382/2=0,(C382+D382)/2,C382/2+D382/2)),""))</f>
        <v/>
      </c>
      <c r="J382" s="8">
        <f>IF(H382&lt;&gt;"Ready","",IFERROR(IF(I382=0,"",B382/I382),""))</f>
        <v/>
      </c>
      <c r="K382" s="8">
        <f>IF(H382&lt;&gt;"Ready","",IFERROR(IF(OR(I382=0,B382=0),"",F382/J382),""))</f>
        <v/>
      </c>
      <c r="L382" s="8">
        <f>IF(H382&lt;&gt;"Ready","",IFERROR(IF(G382="","",I382*(G382/100)),""))</f>
        <v/>
      </c>
      <c r="M382" s="8">
        <f>IF(H382&lt;&gt;"Ready","",IFERROR(IF(I382=0,"No",IF(B382=0,"Yes",IF(OR(K382&lt;=$B$2,K382-$B$2&lt;=MIN(8.881784197001252E-16*MAX(ABS(K382),ABS($B$2)),1E-9)),"No","Yes"))),""))</f>
        <v/>
      </c>
      <c r="N382" s="8">
        <f>IF(H382&lt;&gt;"Ready","",IFERROR(IF(I382=0,"No inventory",IF(B382=0,"No COGS",IF(M382="Yes","Slow mover","Within threshold"))),""))</f>
        <v/>
      </c>
      <c r="O382" s="8">
        <f>IF(H382&lt;&gt;"Ready","",IFERROR(IF(I382=0,"Turnover and DIO undefined: average inventory is zero. Check snapshot coverage and valuation.",IF(B382=0,"Turnover is zero; DIO has no finite value because COGS is zero. Stock with no COGS is flagged for review.","")),""))</f>
        <v/>
      </c>
    </row>
    <row r="383">
      <c r="A383" s="6" t="n"/>
      <c r="B383" s="7" t="n"/>
      <c r="C383" s="7" t="n"/>
      <c r="D383" s="7" t="n"/>
      <c r="E383" s="7" t="n"/>
      <c r="F383" s="7" t="n"/>
      <c r="G383" s="7" t="n"/>
      <c r="H383" s="8">
        <f>IF(COUNTA(A383:G383)=0,"",IF(TRIM(A383&amp;"")="","Item required",IFERROR(IF(OR(COUNT($B$2)&lt;&gt;1,$B$2&lt;0),"Enter nonnegative DIO threshold in B2",IF(NOT(AND(COUNT(B383,F383)=2,B383&gt;=0,F383&gt;0,COUNT(G383)=COUNTA(G383),N(G383)&gt;=0)),"Enter nonnegative values and positive period days",IF(NOT(OR(AND(COUNT(E383)=1,E383&gt;=0,COUNTA(C383:D383)=0),AND(E383="",COUNT(C383:D383)=2,MIN(C383:D383)&gt;=0))),"Enter average OR both opening and closing",IF(IF(IF(COUNT(E383)=1,E383,IF(C383/2+D383/2=0,(C383+D383)/2,C383/2+D383/2))=0,N(C383)+N(D383)+N(E383)=0,IF(B383=0,TRUE,B383/(IF(COUNT(E383)=1,E383,IF(C383/2+D383/2=0,(C383+D383)/2,C383/2+D383/2)))&gt;0)),"Ready","Calculated value below numeric range; rescale")))),"Check inputs / numeric range")))</f>
        <v/>
      </c>
      <c r="I383" s="8">
        <f>IF(H383&lt;&gt;"Ready","",IFERROR(IF(COUNT(E383)=1,E383,IF(C383/2+D383/2=0,(C383+D383)/2,C383/2+D383/2)),""))</f>
        <v/>
      </c>
      <c r="J383" s="8">
        <f>IF(H383&lt;&gt;"Ready","",IFERROR(IF(I383=0,"",B383/I383),""))</f>
        <v/>
      </c>
      <c r="K383" s="8">
        <f>IF(H383&lt;&gt;"Ready","",IFERROR(IF(OR(I383=0,B383=0),"",F383/J383),""))</f>
        <v/>
      </c>
      <c r="L383" s="8">
        <f>IF(H383&lt;&gt;"Ready","",IFERROR(IF(G383="","",I383*(G383/100)),""))</f>
        <v/>
      </c>
      <c r="M383" s="8">
        <f>IF(H383&lt;&gt;"Ready","",IFERROR(IF(I383=0,"No",IF(B383=0,"Yes",IF(OR(K383&lt;=$B$2,K383-$B$2&lt;=MIN(8.881784197001252E-16*MAX(ABS(K383),ABS($B$2)),1E-9)),"No","Yes"))),""))</f>
        <v/>
      </c>
      <c r="N383" s="8">
        <f>IF(H383&lt;&gt;"Ready","",IFERROR(IF(I383=0,"No inventory",IF(B383=0,"No COGS",IF(M383="Yes","Slow mover","Within threshold"))),""))</f>
        <v/>
      </c>
      <c r="O383" s="8">
        <f>IF(H383&lt;&gt;"Ready","",IFERROR(IF(I383=0,"Turnover and DIO undefined: average inventory is zero. Check snapshot coverage and valuation.",IF(B383=0,"Turnover is zero; DIO has no finite value because COGS is zero. Stock with no COGS is flagged for review.","")),""))</f>
        <v/>
      </c>
    </row>
    <row r="384">
      <c r="A384" s="6" t="n"/>
      <c r="B384" s="7" t="n"/>
      <c r="C384" s="7" t="n"/>
      <c r="D384" s="7" t="n"/>
      <c r="E384" s="7" t="n"/>
      <c r="F384" s="7" t="n"/>
      <c r="G384" s="7" t="n"/>
      <c r="H384" s="8">
        <f>IF(COUNTA(A384:G384)=0,"",IF(TRIM(A384&amp;"")="","Item required",IFERROR(IF(OR(COUNT($B$2)&lt;&gt;1,$B$2&lt;0),"Enter nonnegative DIO threshold in B2",IF(NOT(AND(COUNT(B384,F384)=2,B384&gt;=0,F384&gt;0,COUNT(G384)=COUNTA(G384),N(G384)&gt;=0)),"Enter nonnegative values and positive period days",IF(NOT(OR(AND(COUNT(E384)=1,E384&gt;=0,COUNTA(C384:D384)=0),AND(E384="",COUNT(C384:D384)=2,MIN(C384:D384)&gt;=0))),"Enter average OR both opening and closing",IF(IF(IF(COUNT(E384)=1,E384,IF(C384/2+D384/2=0,(C384+D384)/2,C384/2+D384/2))=0,N(C384)+N(D384)+N(E384)=0,IF(B384=0,TRUE,B384/(IF(COUNT(E384)=1,E384,IF(C384/2+D384/2=0,(C384+D384)/2,C384/2+D384/2)))&gt;0)),"Ready","Calculated value below numeric range; rescale")))),"Check inputs / numeric range")))</f>
        <v/>
      </c>
      <c r="I384" s="8">
        <f>IF(H384&lt;&gt;"Ready","",IFERROR(IF(COUNT(E384)=1,E384,IF(C384/2+D384/2=0,(C384+D384)/2,C384/2+D384/2)),""))</f>
        <v/>
      </c>
      <c r="J384" s="8">
        <f>IF(H384&lt;&gt;"Ready","",IFERROR(IF(I384=0,"",B384/I384),""))</f>
        <v/>
      </c>
      <c r="K384" s="8">
        <f>IF(H384&lt;&gt;"Ready","",IFERROR(IF(OR(I384=0,B384=0),"",F384/J384),""))</f>
        <v/>
      </c>
      <c r="L384" s="8">
        <f>IF(H384&lt;&gt;"Ready","",IFERROR(IF(G384="","",I384*(G384/100)),""))</f>
        <v/>
      </c>
      <c r="M384" s="8">
        <f>IF(H384&lt;&gt;"Ready","",IFERROR(IF(I384=0,"No",IF(B384=0,"Yes",IF(OR(K384&lt;=$B$2,K384-$B$2&lt;=MIN(8.881784197001252E-16*MAX(ABS(K384),ABS($B$2)),1E-9)),"No","Yes"))),""))</f>
        <v/>
      </c>
      <c r="N384" s="8">
        <f>IF(H384&lt;&gt;"Ready","",IFERROR(IF(I384=0,"No inventory",IF(B384=0,"No COGS",IF(M384="Yes","Slow mover","Within threshold"))),""))</f>
        <v/>
      </c>
      <c r="O384" s="8">
        <f>IF(H384&lt;&gt;"Ready","",IFERROR(IF(I384=0,"Turnover and DIO undefined: average inventory is zero. Check snapshot coverage and valuation.",IF(B384=0,"Turnover is zero; DIO has no finite value because COGS is zero. Stock with no COGS is flagged for review.","")),""))</f>
        <v/>
      </c>
    </row>
    <row r="385">
      <c r="A385" s="6" t="n"/>
      <c r="B385" s="7" t="n"/>
      <c r="C385" s="7" t="n"/>
      <c r="D385" s="7" t="n"/>
      <c r="E385" s="7" t="n"/>
      <c r="F385" s="7" t="n"/>
      <c r="G385" s="7" t="n"/>
      <c r="H385" s="8">
        <f>IF(COUNTA(A385:G385)=0,"",IF(TRIM(A385&amp;"")="","Item required",IFERROR(IF(OR(COUNT($B$2)&lt;&gt;1,$B$2&lt;0),"Enter nonnegative DIO threshold in B2",IF(NOT(AND(COUNT(B385,F385)=2,B385&gt;=0,F385&gt;0,COUNT(G385)=COUNTA(G385),N(G385)&gt;=0)),"Enter nonnegative values and positive period days",IF(NOT(OR(AND(COUNT(E385)=1,E385&gt;=0,COUNTA(C385:D385)=0),AND(E385="",COUNT(C385:D385)=2,MIN(C385:D385)&gt;=0))),"Enter average OR both opening and closing",IF(IF(IF(COUNT(E385)=1,E385,IF(C385/2+D385/2=0,(C385+D385)/2,C385/2+D385/2))=0,N(C385)+N(D385)+N(E385)=0,IF(B385=0,TRUE,B385/(IF(COUNT(E385)=1,E385,IF(C385/2+D385/2=0,(C385+D385)/2,C385/2+D385/2)))&gt;0)),"Ready","Calculated value below numeric range; rescale")))),"Check inputs / numeric range")))</f>
        <v/>
      </c>
      <c r="I385" s="8">
        <f>IF(H385&lt;&gt;"Ready","",IFERROR(IF(COUNT(E385)=1,E385,IF(C385/2+D385/2=0,(C385+D385)/2,C385/2+D385/2)),""))</f>
        <v/>
      </c>
      <c r="J385" s="8">
        <f>IF(H385&lt;&gt;"Ready","",IFERROR(IF(I385=0,"",B385/I385),""))</f>
        <v/>
      </c>
      <c r="K385" s="8">
        <f>IF(H385&lt;&gt;"Ready","",IFERROR(IF(OR(I385=0,B385=0),"",F385/J385),""))</f>
        <v/>
      </c>
      <c r="L385" s="8">
        <f>IF(H385&lt;&gt;"Ready","",IFERROR(IF(G385="","",I385*(G385/100)),""))</f>
        <v/>
      </c>
      <c r="M385" s="8">
        <f>IF(H385&lt;&gt;"Ready","",IFERROR(IF(I385=0,"No",IF(B385=0,"Yes",IF(OR(K385&lt;=$B$2,K385-$B$2&lt;=MIN(8.881784197001252E-16*MAX(ABS(K385),ABS($B$2)),1E-9)),"No","Yes"))),""))</f>
        <v/>
      </c>
      <c r="N385" s="8">
        <f>IF(H385&lt;&gt;"Ready","",IFERROR(IF(I385=0,"No inventory",IF(B385=0,"No COGS",IF(M385="Yes","Slow mover","Within threshold"))),""))</f>
        <v/>
      </c>
      <c r="O385" s="8">
        <f>IF(H385&lt;&gt;"Ready","",IFERROR(IF(I385=0,"Turnover and DIO undefined: average inventory is zero. Check snapshot coverage and valuation.",IF(B385=0,"Turnover is zero; DIO has no finite value because COGS is zero. Stock with no COGS is flagged for review.","")),""))</f>
        <v/>
      </c>
    </row>
    <row r="386">
      <c r="A386" s="6" t="n"/>
      <c r="B386" s="7" t="n"/>
      <c r="C386" s="7" t="n"/>
      <c r="D386" s="7" t="n"/>
      <c r="E386" s="7" t="n"/>
      <c r="F386" s="7" t="n"/>
      <c r="G386" s="7" t="n"/>
      <c r="H386" s="8">
        <f>IF(COUNTA(A386:G386)=0,"",IF(TRIM(A386&amp;"")="","Item required",IFERROR(IF(OR(COUNT($B$2)&lt;&gt;1,$B$2&lt;0),"Enter nonnegative DIO threshold in B2",IF(NOT(AND(COUNT(B386,F386)=2,B386&gt;=0,F386&gt;0,COUNT(G386)=COUNTA(G386),N(G386)&gt;=0)),"Enter nonnegative values and positive period days",IF(NOT(OR(AND(COUNT(E386)=1,E386&gt;=0,COUNTA(C386:D386)=0),AND(E386="",COUNT(C386:D386)=2,MIN(C386:D386)&gt;=0))),"Enter average OR both opening and closing",IF(IF(IF(COUNT(E386)=1,E386,IF(C386/2+D386/2=0,(C386+D386)/2,C386/2+D386/2))=0,N(C386)+N(D386)+N(E386)=0,IF(B386=0,TRUE,B386/(IF(COUNT(E386)=1,E386,IF(C386/2+D386/2=0,(C386+D386)/2,C386/2+D386/2)))&gt;0)),"Ready","Calculated value below numeric range; rescale")))),"Check inputs / numeric range")))</f>
        <v/>
      </c>
      <c r="I386" s="8">
        <f>IF(H386&lt;&gt;"Ready","",IFERROR(IF(COUNT(E386)=1,E386,IF(C386/2+D386/2=0,(C386+D386)/2,C386/2+D386/2)),""))</f>
        <v/>
      </c>
      <c r="J386" s="8">
        <f>IF(H386&lt;&gt;"Ready","",IFERROR(IF(I386=0,"",B386/I386),""))</f>
        <v/>
      </c>
      <c r="K386" s="8">
        <f>IF(H386&lt;&gt;"Ready","",IFERROR(IF(OR(I386=0,B386=0),"",F386/J386),""))</f>
        <v/>
      </c>
      <c r="L386" s="8">
        <f>IF(H386&lt;&gt;"Ready","",IFERROR(IF(G386="","",I386*(G386/100)),""))</f>
        <v/>
      </c>
      <c r="M386" s="8">
        <f>IF(H386&lt;&gt;"Ready","",IFERROR(IF(I386=0,"No",IF(B386=0,"Yes",IF(OR(K386&lt;=$B$2,K386-$B$2&lt;=MIN(8.881784197001252E-16*MAX(ABS(K386),ABS($B$2)),1E-9)),"No","Yes"))),""))</f>
        <v/>
      </c>
      <c r="N386" s="8">
        <f>IF(H386&lt;&gt;"Ready","",IFERROR(IF(I386=0,"No inventory",IF(B386=0,"No COGS",IF(M386="Yes","Slow mover","Within threshold"))),""))</f>
        <v/>
      </c>
      <c r="O386" s="8">
        <f>IF(H386&lt;&gt;"Ready","",IFERROR(IF(I386=0,"Turnover and DIO undefined: average inventory is zero. Check snapshot coverage and valuation.",IF(B386=0,"Turnover is zero; DIO has no finite value because COGS is zero. Stock with no COGS is flagged for review.","")),""))</f>
        <v/>
      </c>
    </row>
    <row r="387">
      <c r="A387" s="6" t="n"/>
      <c r="B387" s="7" t="n"/>
      <c r="C387" s="7" t="n"/>
      <c r="D387" s="7" t="n"/>
      <c r="E387" s="7" t="n"/>
      <c r="F387" s="7" t="n"/>
      <c r="G387" s="7" t="n"/>
      <c r="H387" s="8">
        <f>IF(COUNTA(A387:G387)=0,"",IF(TRIM(A387&amp;"")="","Item required",IFERROR(IF(OR(COUNT($B$2)&lt;&gt;1,$B$2&lt;0),"Enter nonnegative DIO threshold in B2",IF(NOT(AND(COUNT(B387,F387)=2,B387&gt;=0,F387&gt;0,COUNT(G387)=COUNTA(G387),N(G387)&gt;=0)),"Enter nonnegative values and positive period days",IF(NOT(OR(AND(COUNT(E387)=1,E387&gt;=0,COUNTA(C387:D387)=0),AND(E387="",COUNT(C387:D387)=2,MIN(C387:D387)&gt;=0))),"Enter average OR both opening and closing",IF(IF(IF(COUNT(E387)=1,E387,IF(C387/2+D387/2=0,(C387+D387)/2,C387/2+D387/2))=0,N(C387)+N(D387)+N(E387)=0,IF(B387=0,TRUE,B387/(IF(COUNT(E387)=1,E387,IF(C387/2+D387/2=0,(C387+D387)/2,C387/2+D387/2)))&gt;0)),"Ready","Calculated value below numeric range; rescale")))),"Check inputs / numeric range")))</f>
        <v/>
      </c>
      <c r="I387" s="8">
        <f>IF(H387&lt;&gt;"Ready","",IFERROR(IF(COUNT(E387)=1,E387,IF(C387/2+D387/2=0,(C387+D387)/2,C387/2+D387/2)),""))</f>
        <v/>
      </c>
      <c r="J387" s="8">
        <f>IF(H387&lt;&gt;"Ready","",IFERROR(IF(I387=0,"",B387/I387),""))</f>
        <v/>
      </c>
      <c r="K387" s="8">
        <f>IF(H387&lt;&gt;"Ready","",IFERROR(IF(OR(I387=0,B387=0),"",F387/J387),""))</f>
        <v/>
      </c>
      <c r="L387" s="8">
        <f>IF(H387&lt;&gt;"Ready","",IFERROR(IF(G387="","",I387*(G387/100)),""))</f>
        <v/>
      </c>
      <c r="M387" s="8">
        <f>IF(H387&lt;&gt;"Ready","",IFERROR(IF(I387=0,"No",IF(B387=0,"Yes",IF(OR(K387&lt;=$B$2,K387-$B$2&lt;=MIN(8.881784197001252E-16*MAX(ABS(K387),ABS($B$2)),1E-9)),"No","Yes"))),""))</f>
        <v/>
      </c>
      <c r="N387" s="8">
        <f>IF(H387&lt;&gt;"Ready","",IFERROR(IF(I387=0,"No inventory",IF(B387=0,"No COGS",IF(M387="Yes","Slow mover","Within threshold"))),""))</f>
        <v/>
      </c>
      <c r="O387" s="8">
        <f>IF(H387&lt;&gt;"Ready","",IFERROR(IF(I387=0,"Turnover and DIO undefined: average inventory is zero. Check snapshot coverage and valuation.",IF(B387=0,"Turnover is zero; DIO has no finite value because COGS is zero. Stock with no COGS is flagged for review.","")),""))</f>
        <v/>
      </c>
    </row>
    <row r="388">
      <c r="A388" s="6" t="n"/>
      <c r="B388" s="7" t="n"/>
      <c r="C388" s="7" t="n"/>
      <c r="D388" s="7" t="n"/>
      <c r="E388" s="7" t="n"/>
      <c r="F388" s="7" t="n"/>
      <c r="G388" s="7" t="n"/>
      <c r="H388" s="8">
        <f>IF(COUNTA(A388:G388)=0,"",IF(TRIM(A388&amp;"")="","Item required",IFERROR(IF(OR(COUNT($B$2)&lt;&gt;1,$B$2&lt;0),"Enter nonnegative DIO threshold in B2",IF(NOT(AND(COUNT(B388,F388)=2,B388&gt;=0,F388&gt;0,COUNT(G388)=COUNTA(G388),N(G388)&gt;=0)),"Enter nonnegative values and positive period days",IF(NOT(OR(AND(COUNT(E388)=1,E388&gt;=0,COUNTA(C388:D388)=0),AND(E388="",COUNT(C388:D388)=2,MIN(C388:D388)&gt;=0))),"Enter average OR both opening and closing",IF(IF(IF(COUNT(E388)=1,E388,IF(C388/2+D388/2=0,(C388+D388)/2,C388/2+D388/2))=0,N(C388)+N(D388)+N(E388)=0,IF(B388=0,TRUE,B388/(IF(COUNT(E388)=1,E388,IF(C388/2+D388/2=0,(C388+D388)/2,C388/2+D388/2)))&gt;0)),"Ready","Calculated value below numeric range; rescale")))),"Check inputs / numeric range")))</f>
        <v/>
      </c>
      <c r="I388" s="8">
        <f>IF(H388&lt;&gt;"Ready","",IFERROR(IF(COUNT(E388)=1,E388,IF(C388/2+D388/2=0,(C388+D388)/2,C388/2+D388/2)),""))</f>
        <v/>
      </c>
      <c r="J388" s="8">
        <f>IF(H388&lt;&gt;"Ready","",IFERROR(IF(I388=0,"",B388/I388),""))</f>
        <v/>
      </c>
      <c r="K388" s="8">
        <f>IF(H388&lt;&gt;"Ready","",IFERROR(IF(OR(I388=0,B388=0),"",F388/J388),""))</f>
        <v/>
      </c>
      <c r="L388" s="8">
        <f>IF(H388&lt;&gt;"Ready","",IFERROR(IF(G388="","",I388*(G388/100)),""))</f>
        <v/>
      </c>
      <c r="M388" s="8">
        <f>IF(H388&lt;&gt;"Ready","",IFERROR(IF(I388=0,"No",IF(B388=0,"Yes",IF(OR(K388&lt;=$B$2,K388-$B$2&lt;=MIN(8.881784197001252E-16*MAX(ABS(K388),ABS($B$2)),1E-9)),"No","Yes"))),""))</f>
        <v/>
      </c>
      <c r="N388" s="8">
        <f>IF(H388&lt;&gt;"Ready","",IFERROR(IF(I388=0,"No inventory",IF(B388=0,"No COGS",IF(M388="Yes","Slow mover","Within threshold"))),""))</f>
        <v/>
      </c>
      <c r="O388" s="8">
        <f>IF(H388&lt;&gt;"Ready","",IFERROR(IF(I388=0,"Turnover and DIO undefined: average inventory is zero. Check snapshot coverage and valuation.",IF(B388=0,"Turnover is zero; DIO has no finite value because COGS is zero. Stock with no COGS is flagged for review.","")),""))</f>
        <v/>
      </c>
    </row>
    <row r="389">
      <c r="A389" s="6" t="n"/>
      <c r="B389" s="7" t="n"/>
      <c r="C389" s="7" t="n"/>
      <c r="D389" s="7" t="n"/>
      <c r="E389" s="7" t="n"/>
      <c r="F389" s="7" t="n"/>
      <c r="G389" s="7" t="n"/>
      <c r="H389" s="8">
        <f>IF(COUNTA(A389:G389)=0,"",IF(TRIM(A389&amp;"")="","Item required",IFERROR(IF(OR(COUNT($B$2)&lt;&gt;1,$B$2&lt;0),"Enter nonnegative DIO threshold in B2",IF(NOT(AND(COUNT(B389,F389)=2,B389&gt;=0,F389&gt;0,COUNT(G389)=COUNTA(G389),N(G389)&gt;=0)),"Enter nonnegative values and positive period days",IF(NOT(OR(AND(COUNT(E389)=1,E389&gt;=0,COUNTA(C389:D389)=0),AND(E389="",COUNT(C389:D389)=2,MIN(C389:D389)&gt;=0))),"Enter average OR both opening and closing",IF(IF(IF(COUNT(E389)=1,E389,IF(C389/2+D389/2=0,(C389+D389)/2,C389/2+D389/2))=0,N(C389)+N(D389)+N(E389)=0,IF(B389=0,TRUE,B389/(IF(COUNT(E389)=1,E389,IF(C389/2+D389/2=0,(C389+D389)/2,C389/2+D389/2)))&gt;0)),"Ready","Calculated value below numeric range; rescale")))),"Check inputs / numeric range")))</f>
        <v/>
      </c>
      <c r="I389" s="8">
        <f>IF(H389&lt;&gt;"Ready","",IFERROR(IF(COUNT(E389)=1,E389,IF(C389/2+D389/2=0,(C389+D389)/2,C389/2+D389/2)),""))</f>
        <v/>
      </c>
      <c r="J389" s="8">
        <f>IF(H389&lt;&gt;"Ready","",IFERROR(IF(I389=0,"",B389/I389),""))</f>
        <v/>
      </c>
      <c r="K389" s="8">
        <f>IF(H389&lt;&gt;"Ready","",IFERROR(IF(OR(I389=0,B389=0),"",F389/J389),""))</f>
        <v/>
      </c>
      <c r="L389" s="8">
        <f>IF(H389&lt;&gt;"Ready","",IFERROR(IF(G389="","",I389*(G389/100)),""))</f>
        <v/>
      </c>
      <c r="M389" s="8">
        <f>IF(H389&lt;&gt;"Ready","",IFERROR(IF(I389=0,"No",IF(B389=0,"Yes",IF(OR(K389&lt;=$B$2,K389-$B$2&lt;=MIN(8.881784197001252E-16*MAX(ABS(K389),ABS($B$2)),1E-9)),"No","Yes"))),""))</f>
        <v/>
      </c>
      <c r="N389" s="8">
        <f>IF(H389&lt;&gt;"Ready","",IFERROR(IF(I389=0,"No inventory",IF(B389=0,"No COGS",IF(M389="Yes","Slow mover","Within threshold"))),""))</f>
        <v/>
      </c>
      <c r="O389" s="8">
        <f>IF(H389&lt;&gt;"Ready","",IFERROR(IF(I389=0,"Turnover and DIO undefined: average inventory is zero. Check snapshot coverage and valuation.",IF(B389=0,"Turnover is zero; DIO has no finite value because COGS is zero. Stock with no COGS is flagged for review.","")),""))</f>
        <v/>
      </c>
    </row>
    <row r="390">
      <c r="A390" s="6" t="n"/>
      <c r="B390" s="7" t="n"/>
      <c r="C390" s="7" t="n"/>
      <c r="D390" s="7" t="n"/>
      <c r="E390" s="7" t="n"/>
      <c r="F390" s="7" t="n"/>
      <c r="G390" s="7" t="n"/>
      <c r="H390" s="8">
        <f>IF(COUNTA(A390:G390)=0,"",IF(TRIM(A390&amp;"")="","Item required",IFERROR(IF(OR(COUNT($B$2)&lt;&gt;1,$B$2&lt;0),"Enter nonnegative DIO threshold in B2",IF(NOT(AND(COUNT(B390,F390)=2,B390&gt;=0,F390&gt;0,COUNT(G390)=COUNTA(G390),N(G390)&gt;=0)),"Enter nonnegative values and positive period days",IF(NOT(OR(AND(COUNT(E390)=1,E390&gt;=0,COUNTA(C390:D390)=0),AND(E390="",COUNT(C390:D390)=2,MIN(C390:D390)&gt;=0))),"Enter average OR both opening and closing",IF(IF(IF(COUNT(E390)=1,E390,IF(C390/2+D390/2=0,(C390+D390)/2,C390/2+D390/2))=0,N(C390)+N(D390)+N(E390)=0,IF(B390=0,TRUE,B390/(IF(COUNT(E390)=1,E390,IF(C390/2+D390/2=0,(C390+D390)/2,C390/2+D390/2)))&gt;0)),"Ready","Calculated value below numeric range; rescale")))),"Check inputs / numeric range")))</f>
        <v/>
      </c>
      <c r="I390" s="8">
        <f>IF(H390&lt;&gt;"Ready","",IFERROR(IF(COUNT(E390)=1,E390,IF(C390/2+D390/2=0,(C390+D390)/2,C390/2+D390/2)),""))</f>
        <v/>
      </c>
      <c r="J390" s="8">
        <f>IF(H390&lt;&gt;"Ready","",IFERROR(IF(I390=0,"",B390/I390),""))</f>
        <v/>
      </c>
      <c r="K390" s="8">
        <f>IF(H390&lt;&gt;"Ready","",IFERROR(IF(OR(I390=0,B390=0),"",F390/J390),""))</f>
        <v/>
      </c>
      <c r="L390" s="8">
        <f>IF(H390&lt;&gt;"Ready","",IFERROR(IF(G390="","",I390*(G390/100)),""))</f>
        <v/>
      </c>
      <c r="M390" s="8">
        <f>IF(H390&lt;&gt;"Ready","",IFERROR(IF(I390=0,"No",IF(B390=0,"Yes",IF(OR(K390&lt;=$B$2,K390-$B$2&lt;=MIN(8.881784197001252E-16*MAX(ABS(K390),ABS($B$2)),1E-9)),"No","Yes"))),""))</f>
        <v/>
      </c>
      <c r="N390" s="8">
        <f>IF(H390&lt;&gt;"Ready","",IFERROR(IF(I390=0,"No inventory",IF(B390=0,"No COGS",IF(M390="Yes","Slow mover","Within threshold"))),""))</f>
        <v/>
      </c>
      <c r="O390" s="8">
        <f>IF(H390&lt;&gt;"Ready","",IFERROR(IF(I390=0,"Turnover and DIO undefined: average inventory is zero. Check snapshot coverage and valuation.",IF(B390=0,"Turnover is zero; DIO has no finite value because COGS is zero. Stock with no COGS is flagged for review.","")),""))</f>
        <v/>
      </c>
    </row>
    <row r="391">
      <c r="A391" s="6" t="n"/>
      <c r="B391" s="7" t="n"/>
      <c r="C391" s="7" t="n"/>
      <c r="D391" s="7" t="n"/>
      <c r="E391" s="7" t="n"/>
      <c r="F391" s="7" t="n"/>
      <c r="G391" s="7" t="n"/>
      <c r="H391" s="8">
        <f>IF(COUNTA(A391:G391)=0,"",IF(TRIM(A391&amp;"")="","Item required",IFERROR(IF(OR(COUNT($B$2)&lt;&gt;1,$B$2&lt;0),"Enter nonnegative DIO threshold in B2",IF(NOT(AND(COUNT(B391,F391)=2,B391&gt;=0,F391&gt;0,COUNT(G391)=COUNTA(G391),N(G391)&gt;=0)),"Enter nonnegative values and positive period days",IF(NOT(OR(AND(COUNT(E391)=1,E391&gt;=0,COUNTA(C391:D391)=0),AND(E391="",COUNT(C391:D391)=2,MIN(C391:D391)&gt;=0))),"Enter average OR both opening and closing",IF(IF(IF(COUNT(E391)=1,E391,IF(C391/2+D391/2=0,(C391+D391)/2,C391/2+D391/2))=0,N(C391)+N(D391)+N(E391)=0,IF(B391=0,TRUE,B391/(IF(COUNT(E391)=1,E391,IF(C391/2+D391/2=0,(C391+D391)/2,C391/2+D391/2)))&gt;0)),"Ready","Calculated value below numeric range; rescale")))),"Check inputs / numeric range")))</f>
        <v/>
      </c>
      <c r="I391" s="8">
        <f>IF(H391&lt;&gt;"Ready","",IFERROR(IF(COUNT(E391)=1,E391,IF(C391/2+D391/2=0,(C391+D391)/2,C391/2+D391/2)),""))</f>
        <v/>
      </c>
      <c r="J391" s="8">
        <f>IF(H391&lt;&gt;"Ready","",IFERROR(IF(I391=0,"",B391/I391),""))</f>
        <v/>
      </c>
      <c r="K391" s="8">
        <f>IF(H391&lt;&gt;"Ready","",IFERROR(IF(OR(I391=0,B391=0),"",F391/J391),""))</f>
        <v/>
      </c>
      <c r="L391" s="8">
        <f>IF(H391&lt;&gt;"Ready","",IFERROR(IF(G391="","",I391*(G391/100)),""))</f>
        <v/>
      </c>
      <c r="M391" s="8">
        <f>IF(H391&lt;&gt;"Ready","",IFERROR(IF(I391=0,"No",IF(B391=0,"Yes",IF(OR(K391&lt;=$B$2,K391-$B$2&lt;=MIN(8.881784197001252E-16*MAX(ABS(K391),ABS($B$2)),1E-9)),"No","Yes"))),""))</f>
        <v/>
      </c>
      <c r="N391" s="8">
        <f>IF(H391&lt;&gt;"Ready","",IFERROR(IF(I391=0,"No inventory",IF(B391=0,"No COGS",IF(M391="Yes","Slow mover","Within threshold"))),""))</f>
        <v/>
      </c>
      <c r="O391" s="8">
        <f>IF(H391&lt;&gt;"Ready","",IFERROR(IF(I391=0,"Turnover and DIO undefined: average inventory is zero. Check snapshot coverage and valuation.",IF(B391=0,"Turnover is zero; DIO has no finite value because COGS is zero. Stock with no COGS is flagged for review.","")),""))</f>
        <v/>
      </c>
    </row>
    <row r="392">
      <c r="A392" s="6" t="n"/>
      <c r="B392" s="7" t="n"/>
      <c r="C392" s="7" t="n"/>
      <c r="D392" s="7" t="n"/>
      <c r="E392" s="7" t="n"/>
      <c r="F392" s="7" t="n"/>
      <c r="G392" s="7" t="n"/>
      <c r="H392" s="8">
        <f>IF(COUNTA(A392:G392)=0,"",IF(TRIM(A392&amp;"")="","Item required",IFERROR(IF(OR(COUNT($B$2)&lt;&gt;1,$B$2&lt;0),"Enter nonnegative DIO threshold in B2",IF(NOT(AND(COUNT(B392,F392)=2,B392&gt;=0,F392&gt;0,COUNT(G392)=COUNTA(G392),N(G392)&gt;=0)),"Enter nonnegative values and positive period days",IF(NOT(OR(AND(COUNT(E392)=1,E392&gt;=0,COUNTA(C392:D392)=0),AND(E392="",COUNT(C392:D392)=2,MIN(C392:D392)&gt;=0))),"Enter average OR both opening and closing",IF(IF(IF(COUNT(E392)=1,E392,IF(C392/2+D392/2=0,(C392+D392)/2,C392/2+D392/2))=0,N(C392)+N(D392)+N(E392)=0,IF(B392=0,TRUE,B392/(IF(COUNT(E392)=1,E392,IF(C392/2+D392/2=0,(C392+D392)/2,C392/2+D392/2)))&gt;0)),"Ready","Calculated value below numeric range; rescale")))),"Check inputs / numeric range")))</f>
        <v/>
      </c>
      <c r="I392" s="8">
        <f>IF(H392&lt;&gt;"Ready","",IFERROR(IF(COUNT(E392)=1,E392,IF(C392/2+D392/2=0,(C392+D392)/2,C392/2+D392/2)),""))</f>
        <v/>
      </c>
      <c r="J392" s="8">
        <f>IF(H392&lt;&gt;"Ready","",IFERROR(IF(I392=0,"",B392/I392),""))</f>
        <v/>
      </c>
      <c r="K392" s="8">
        <f>IF(H392&lt;&gt;"Ready","",IFERROR(IF(OR(I392=0,B392=0),"",F392/J392),""))</f>
        <v/>
      </c>
      <c r="L392" s="8">
        <f>IF(H392&lt;&gt;"Ready","",IFERROR(IF(G392="","",I392*(G392/100)),""))</f>
        <v/>
      </c>
      <c r="M392" s="8">
        <f>IF(H392&lt;&gt;"Ready","",IFERROR(IF(I392=0,"No",IF(B392=0,"Yes",IF(OR(K392&lt;=$B$2,K392-$B$2&lt;=MIN(8.881784197001252E-16*MAX(ABS(K392),ABS($B$2)),1E-9)),"No","Yes"))),""))</f>
        <v/>
      </c>
      <c r="N392" s="8">
        <f>IF(H392&lt;&gt;"Ready","",IFERROR(IF(I392=0,"No inventory",IF(B392=0,"No COGS",IF(M392="Yes","Slow mover","Within threshold"))),""))</f>
        <v/>
      </c>
      <c r="O392" s="8">
        <f>IF(H392&lt;&gt;"Ready","",IFERROR(IF(I392=0,"Turnover and DIO undefined: average inventory is zero. Check snapshot coverage and valuation.",IF(B392=0,"Turnover is zero; DIO has no finite value because COGS is zero. Stock with no COGS is flagged for review.","")),""))</f>
        <v/>
      </c>
    </row>
    <row r="393">
      <c r="A393" s="6" t="n"/>
      <c r="B393" s="7" t="n"/>
      <c r="C393" s="7" t="n"/>
      <c r="D393" s="7" t="n"/>
      <c r="E393" s="7" t="n"/>
      <c r="F393" s="7" t="n"/>
      <c r="G393" s="7" t="n"/>
      <c r="H393" s="8">
        <f>IF(COUNTA(A393:G393)=0,"",IF(TRIM(A393&amp;"")="","Item required",IFERROR(IF(OR(COUNT($B$2)&lt;&gt;1,$B$2&lt;0),"Enter nonnegative DIO threshold in B2",IF(NOT(AND(COUNT(B393,F393)=2,B393&gt;=0,F393&gt;0,COUNT(G393)=COUNTA(G393),N(G393)&gt;=0)),"Enter nonnegative values and positive period days",IF(NOT(OR(AND(COUNT(E393)=1,E393&gt;=0,COUNTA(C393:D393)=0),AND(E393="",COUNT(C393:D393)=2,MIN(C393:D393)&gt;=0))),"Enter average OR both opening and closing",IF(IF(IF(COUNT(E393)=1,E393,IF(C393/2+D393/2=0,(C393+D393)/2,C393/2+D393/2))=0,N(C393)+N(D393)+N(E393)=0,IF(B393=0,TRUE,B393/(IF(COUNT(E393)=1,E393,IF(C393/2+D393/2=0,(C393+D393)/2,C393/2+D393/2)))&gt;0)),"Ready","Calculated value below numeric range; rescale")))),"Check inputs / numeric range")))</f>
        <v/>
      </c>
      <c r="I393" s="8">
        <f>IF(H393&lt;&gt;"Ready","",IFERROR(IF(COUNT(E393)=1,E393,IF(C393/2+D393/2=0,(C393+D393)/2,C393/2+D393/2)),""))</f>
        <v/>
      </c>
      <c r="J393" s="8">
        <f>IF(H393&lt;&gt;"Ready","",IFERROR(IF(I393=0,"",B393/I393),""))</f>
        <v/>
      </c>
      <c r="K393" s="8">
        <f>IF(H393&lt;&gt;"Ready","",IFERROR(IF(OR(I393=0,B393=0),"",F393/J393),""))</f>
        <v/>
      </c>
      <c r="L393" s="8">
        <f>IF(H393&lt;&gt;"Ready","",IFERROR(IF(G393="","",I393*(G393/100)),""))</f>
        <v/>
      </c>
      <c r="M393" s="8">
        <f>IF(H393&lt;&gt;"Ready","",IFERROR(IF(I393=0,"No",IF(B393=0,"Yes",IF(OR(K393&lt;=$B$2,K393-$B$2&lt;=MIN(8.881784197001252E-16*MAX(ABS(K393),ABS($B$2)),1E-9)),"No","Yes"))),""))</f>
        <v/>
      </c>
      <c r="N393" s="8">
        <f>IF(H393&lt;&gt;"Ready","",IFERROR(IF(I393=0,"No inventory",IF(B393=0,"No COGS",IF(M393="Yes","Slow mover","Within threshold"))),""))</f>
        <v/>
      </c>
      <c r="O393" s="8">
        <f>IF(H393&lt;&gt;"Ready","",IFERROR(IF(I393=0,"Turnover and DIO undefined: average inventory is zero. Check snapshot coverage and valuation.",IF(B393=0,"Turnover is zero; DIO has no finite value because COGS is zero. Stock with no COGS is flagged for review.","")),""))</f>
        <v/>
      </c>
    </row>
    <row r="394">
      <c r="A394" s="6" t="n"/>
      <c r="B394" s="7" t="n"/>
      <c r="C394" s="7" t="n"/>
      <c r="D394" s="7" t="n"/>
      <c r="E394" s="7" t="n"/>
      <c r="F394" s="7" t="n"/>
      <c r="G394" s="7" t="n"/>
      <c r="H394" s="8">
        <f>IF(COUNTA(A394:G394)=0,"",IF(TRIM(A394&amp;"")="","Item required",IFERROR(IF(OR(COUNT($B$2)&lt;&gt;1,$B$2&lt;0),"Enter nonnegative DIO threshold in B2",IF(NOT(AND(COUNT(B394,F394)=2,B394&gt;=0,F394&gt;0,COUNT(G394)=COUNTA(G394),N(G394)&gt;=0)),"Enter nonnegative values and positive period days",IF(NOT(OR(AND(COUNT(E394)=1,E394&gt;=0,COUNTA(C394:D394)=0),AND(E394="",COUNT(C394:D394)=2,MIN(C394:D394)&gt;=0))),"Enter average OR both opening and closing",IF(IF(IF(COUNT(E394)=1,E394,IF(C394/2+D394/2=0,(C394+D394)/2,C394/2+D394/2))=0,N(C394)+N(D394)+N(E394)=0,IF(B394=0,TRUE,B394/(IF(COUNT(E394)=1,E394,IF(C394/2+D394/2=0,(C394+D394)/2,C394/2+D394/2)))&gt;0)),"Ready","Calculated value below numeric range; rescale")))),"Check inputs / numeric range")))</f>
        <v/>
      </c>
      <c r="I394" s="8">
        <f>IF(H394&lt;&gt;"Ready","",IFERROR(IF(COUNT(E394)=1,E394,IF(C394/2+D394/2=0,(C394+D394)/2,C394/2+D394/2)),""))</f>
        <v/>
      </c>
      <c r="J394" s="8">
        <f>IF(H394&lt;&gt;"Ready","",IFERROR(IF(I394=0,"",B394/I394),""))</f>
        <v/>
      </c>
      <c r="K394" s="8">
        <f>IF(H394&lt;&gt;"Ready","",IFERROR(IF(OR(I394=0,B394=0),"",F394/J394),""))</f>
        <v/>
      </c>
      <c r="L394" s="8">
        <f>IF(H394&lt;&gt;"Ready","",IFERROR(IF(G394="","",I394*(G394/100)),""))</f>
        <v/>
      </c>
      <c r="M394" s="8">
        <f>IF(H394&lt;&gt;"Ready","",IFERROR(IF(I394=0,"No",IF(B394=0,"Yes",IF(OR(K394&lt;=$B$2,K394-$B$2&lt;=MIN(8.881784197001252E-16*MAX(ABS(K394),ABS($B$2)),1E-9)),"No","Yes"))),""))</f>
        <v/>
      </c>
      <c r="N394" s="8">
        <f>IF(H394&lt;&gt;"Ready","",IFERROR(IF(I394=0,"No inventory",IF(B394=0,"No COGS",IF(M394="Yes","Slow mover","Within threshold"))),""))</f>
        <v/>
      </c>
      <c r="O394" s="8">
        <f>IF(H394&lt;&gt;"Ready","",IFERROR(IF(I394=0,"Turnover and DIO undefined: average inventory is zero. Check snapshot coverage and valuation.",IF(B394=0,"Turnover is zero; DIO has no finite value because COGS is zero. Stock with no COGS is flagged for review.","")),""))</f>
        <v/>
      </c>
    </row>
    <row r="395">
      <c r="A395" s="6" t="n"/>
      <c r="B395" s="7" t="n"/>
      <c r="C395" s="7" t="n"/>
      <c r="D395" s="7" t="n"/>
      <c r="E395" s="7" t="n"/>
      <c r="F395" s="7" t="n"/>
      <c r="G395" s="7" t="n"/>
      <c r="H395" s="8">
        <f>IF(COUNTA(A395:G395)=0,"",IF(TRIM(A395&amp;"")="","Item required",IFERROR(IF(OR(COUNT($B$2)&lt;&gt;1,$B$2&lt;0),"Enter nonnegative DIO threshold in B2",IF(NOT(AND(COUNT(B395,F395)=2,B395&gt;=0,F395&gt;0,COUNT(G395)=COUNTA(G395),N(G395)&gt;=0)),"Enter nonnegative values and positive period days",IF(NOT(OR(AND(COUNT(E395)=1,E395&gt;=0,COUNTA(C395:D395)=0),AND(E395="",COUNT(C395:D395)=2,MIN(C395:D395)&gt;=0))),"Enter average OR both opening and closing",IF(IF(IF(COUNT(E395)=1,E395,IF(C395/2+D395/2=0,(C395+D395)/2,C395/2+D395/2))=0,N(C395)+N(D395)+N(E395)=0,IF(B395=0,TRUE,B395/(IF(COUNT(E395)=1,E395,IF(C395/2+D395/2=0,(C395+D395)/2,C395/2+D395/2)))&gt;0)),"Ready","Calculated value below numeric range; rescale")))),"Check inputs / numeric range")))</f>
        <v/>
      </c>
      <c r="I395" s="8">
        <f>IF(H395&lt;&gt;"Ready","",IFERROR(IF(COUNT(E395)=1,E395,IF(C395/2+D395/2=0,(C395+D395)/2,C395/2+D395/2)),""))</f>
        <v/>
      </c>
      <c r="J395" s="8">
        <f>IF(H395&lt;&gt;"Ready","",IFERROR(IF(I395=0,"",B395/I395),""))</f>
        <v/>
      </c>
      <c r="K395" s="8">
        <f>IF(H395&lt;&gt;"Ready","",IFERROR(IF(OR(I395=0,B395=0),"",F395/J395),""))</f>
        <v/>
      </c>
      <c r="L395" s="8">
        <f>IF(H395&lt;&gt;"Ready","",IFERROR(IF(G395="","",I395*(G395/100)),""))</f>
        <v/>
      </c>
      <c r="M395" s="8">
        <f>IF(H395&lt;&gt;"Ready","",IFERROR(IF(I395=0,"No",IF(B395=0,"Yes",IF(OR(K395&lt;=$B$2,K395-$B$2&lt;=MIN(8.881784197001252E-16*MAX(ABS(K395),ABS($B$2)),1E-9)),"No","Yes"))),""))</f>
        <v/>
      </c>
      <c r="N395" s="8">
        <f>IF(H395&lt;&gt;"Ready","",IFERROR(IF(I395=0,"No inventory",IF(B395=0,"No COGS",IF(M395="Yes","Slow mover","Within threshold"))),""))</f>
        <v/>
      </c>
      <c r="O395" s="8">
        <f>IF(H395&lt;&gt;"Ready","",IFERROR(IF(I395=0,"Turnover and DIO undefined: average inventory is zero. Check snapshot coverage and valuation.",IF(B395=0,"Turnover is zero; DIO has no finite value because COGS is zero. Stock with no COGS is flagged for review.","")),""))</f>
        <v/>
      </c>
    </row>
    <row r="396">
      <c r="A396" s="6" t="n"/>
      <c r="B396" s="7" t="n"/>
      <c r="C396" s="7" t="n"/>
      <c r="D396" s="7" t="n"/>
      <c r="E396" s="7" t="n"/>
      <c r="F396" s="7" t="n"/>
      <c r="G396" s="7" t="n"/>
      <c r="H396" s="8">
        <f>IF(COUNTA(A396:G396)=0,"",IF(TRIM(A396&amp;"")="","Item required",IFERROR(IF(OR(COUNT($B$2)&lt;&gt;1,$B$2&lt;0),"Enter nonnegative DIO threshold in B2",IF(NOT(AND(COUNT(B396,F396)=2,B396&gt;=0,F396&gt;0,COUNT(G396)=COUNTA(G396),N(G396)&gt;=0)),"Enter nonnegative values and positive period days",IF(NOT(OR(AND(COUNT(E396)=1,E396&gt;=0,COUNTA(C396:D396)=0),AND(E396="",COUNT(C396:D396)=2,MIN(C396:D396)&gt;=0))),"Enter average OR both opening and closing",IF(IF(IF(COUNT(E396)=1,E396,IF(C396/2+D396/2=0,(C396+D396)/2,C396/2+D396/2))=0,N(C396)+N(D396)+N(E396)=0,IF(B396=0,TRUE,B396/(IF(COUNT(E396)=1,E396,IF(C396/2+D396/2=0,(C396+D396)/2,C396/2+D396/2)))&gt;0)),"Ready","Calculated value below numeric range; rescale")))),"Check inputs / numeric range")))</f>
        <v/>
      </c>
      <c r="I396" s="8">
        <f>IF(H396&lt;&gt;"Ready","",IFERROR(IF(COUNT(E396)=1,E396,IF(C396/2+D396/2=0,(C396+D396)/2,C396/2+D396/2)),""))</f>
        <v/>
      </c>
      <c r="J396" s="8">
        <f>IF(H396&lt;&gt;"Ready","",IFERROR(IF(I396=0,"",B396/I396),""))</f>
        <v/>
      </c>
      <c r="K396" s="8">
        <f>IF(H396&lt;&gt;"Ready","",IFERROR(IF(OR(I396=0,B396=0),"",F396/J396),""))</f>
        <v/>
      </c>
      <c r="L396" s="8">
        <f>IF(H396&lt;&gt;"Ready","",IFERROR(IF(G396="","",I396*(G396/100)),""))</f>
        <v/>
      </c>
      <c r="M396" s="8">
        <f>IF(H396&lt;&gt;"Ready","",IFERROR(IF(I396=0,"No",IF(B396=0,"Yes",IF(OR(K396&lt;=$B$2,K396-$B$2&lt;=MIN(8.881784197001252E-16*MAX(ABS(K396),ABS($B$2)),1E-9)),"No","Yes"))),""))</f>
        <v/>
      </c>
      <c r="N396" s="8">
        <f>IF(H396&lt;&gt;"Ready","",IFERROR(IF(I396=0,"No inventory",IF(B396=0,"No COGS",IF(M396="Yes","Slow mover","Within threshold"))),""))</f>
        <v/>
      </c>
      <c r="O396" s="8">
        <f>IF(H396&lt;&gt;"Ready","",IFERROR(IF(I396=0,"Turnover and DIO undefined: average inventory is zero. Check snapshot coverage and valuation.",IF(B396=0,"Turnover is zero; DIO has no finite value because COGS is zero. Stock with no COGS is flagged for review.","")),""))</f>
        <v/>
      </c>
    </row>
    <row r="397">
      <c r="A397" s="6" t="n"/>
      <c r="B397" s="7" t="n"/>
      <c r="C397" s="7" t="n"/>
      <c r="D397" s="7" t="n"/>
      <c r="E397" s="7" t="n"/>
      <c r="F397" s="7" t="n"/>
      <c r="G397" s="7" t="n"/>
      <c r="H397" s="8">
        <f>IF(COUNTA(A397:G397)=0,"",IF(TRIM(A397&amp;"")="","Item required",IFERROR(IF(OR(COUNT($B$2)&lt;&gt;1,$B$2&lt;0),"Enter nonnegative DIO threshold in B2",IF(NOT(AND(COUNT(B397,F397)=2,B397&gt;=0,F397&gt;0,COUNT(G397)=COUNTA(G397),N(G397)&gt;=0)),"Enter nonnegative values and positive period days",IF(NOT(OR(AND(COUNT(E397)=1,E397&gt;=0,COUNTA(C397:D397)=0),AND(E397="",COUNT(C397:D397)=2,MIN(C397:D397)&gt;=0))),"Enter average OR both opening and closing",IF(IF(IF(COUNT(E397)=1,E397,IF(C397/2+D397/2=0,(C397+D397)/2,C397/2+D397/2))=0,N(C397)+N(D397)+N(E397)=0,IF(B397=0,TRUE,B397/(IF(COUNT(E397)=1,E397,IF(C397/2+D397/2=0,(C397+D397)/2,C397/2+D397/2)))&gt;0)),"Ready","Calculated value below numeric range; rescale")))),"Check inputs / numeric range")))</f>
        <v/>
      </c>
      <c r="I397" s="8">
        <f>IF(H397&lt;&gt;"Ready","",IFERROR(IF(COUNT(E397)=1,E397,IF(C397/2+D397/2=0,(C397+D397)/2,C397/2+D397/2)),""))</f>
        <v/>
      </c>
      <c r="J397" s="8">
        <f>IF(H397&lt;&gt;"Ready","",IFERROR(IF(I397=0,"",B397/I397),""))</f>
        <v/>
      </c>
      <c r="K397" s="8">
        <f>IF(H397&lt;&gt;"Ready","",IFERROR(IF(OR(I397=0,B397=0),"",F397/J397),""))</f>
        <v/>
      </c>
      <c r="L397" s="8">
        <f>IF(H397&lt;&gt;"Ready","",IFERROR(IF(G397="","",I397*(G397/100)),""))</f>
        <v/>
      </c>
      <c r="M397" s="8">
        <f>IF(H397&lt;&gt;"Ready","",IFERROR(IF(I397=0,"No",IF(B397=0,"Yes",IF(OR(K397&lt;=$B$2,K397-$B$2&lt;=MIN(8.881784197001252E-16*MAX(ABS(K397),ABS($B$2)),1E-9)),"No","Yes"))),""))</f>
        <v/>
      </c>
      <c r="N397" s="8">
        <f>IF(H397&lt;&gt;"Ready","",IFERROR(IF(I397=0,"No inventory",IF(B397=0,"No COGS",IF(M397="Yes","Slow mover","Within threshold"))),""))</f>
        <v/>
      </c>
      <c r="O397" s="8">
        <f>IF(H397&lt;&gt;"Ready","",IFERROR(IF(I397=0,"Turnover and DIO undefined: average inventory is zero. Check snapshot coverage and valuation.",IF(B397=0,"Turnover is zero; DIO has no finite value because COGS is zero. Stock with no COGS is flagged for review.","")),""))</f>
        <v/>
      </c>
    </row>
    <row r="398">
      <c r="A398" s="6" t="n"/>
      <c r="B398" s="7" t="n"/>
      <c r="C398" s="7" t="n"/>
      <c r="D398" s="7" t="n"/>
      <c r="E398" s="7" t="n"/>
      <c r="F398" s="7" t="n"/>
      <c r="G398" s="7" t="n"/>
      <c r="H398" s="8">
        <f>IF(COUNTA(A398:G398)=0,"",IF(TRIM(A398&amp;"")="","Item required",IFERROR(IF(OR(COUNT($B$2)&lt;&gt;1,$B$2&lt;0),"Enter nonnegative DIO threshold in B2",IF(NOT(AND(COUNT(B398,F398)=2,B398&gt;=0,F398&gt;0,COUNT(G398)=COUNTA(G398),N(G398)&gt;=0)),"Enter nonnegative values and positive period days",IF(NOT(OR(AND(COUNT(E398)=1,E398&gt;=0,COUNTA(C398:D398)=0),AND(E398="",COUNT(C398:D398)=2,MIN(C398:D398)&gt;=0))),"Enter average OR both opening and closing",IF(IF(IF(COUNT(E398)=1,E398,IF(C398/2+D398/2=0,(C398+D398)/2,C398/2+D398/2))=0,N(C398)+N(D398)+N(E398)=0,IF(B398=0,TRUE,B398/(IF(COUNT(E398)=1,E398,IF(C398/2+D398/2=0,(C398+D398)/2,C398/2+D398/2)))&gt;0)),"Ready","Calculated value below numeric range; rescale")))),"Check inputs / numeric range")))</f>
        <v/>
      </c>
      <c r="I398" s="8">
        <f>IF(H398&lt;&gt;"Ready","",IFERROR(IF(COUNT(E398)=1,E398,IF(C398/2+D398/2=0,(C398+D398)/2,C398/2+D398/2)),""))</f>
        <v/>
      </c>
      <c r="J398" s="8">
        <f>IF(H398&lt;&gt;"Ready","",IFERROR(IF(I398=0,"",B398/I398),""))</f>
        <v/>
      </c>
      <c r="K398" s="8">
        <f>IF(H398&lt;&gt;"Ready","",IFERROR(IF(OR(I398=0,B398=0),"",F398/J398),""))</f>
        <v/>
      </c>
      <c r="L398" s="8">
        <f>IF(H398&lt;&gt;"Ready","",IFERROR(IF(G398="","",I398*(G398/100)),""))</f>
        <v/>
      </c>
      <c r="M398" s="8">
        <f>IF(H398&lt;&gt;"Ready","",IFERROR(IF(I398=0,"No",IF(B398=0,"Yes",IF(OR(K398&lt;=$B$2,K398-$B$2&lt;=MIN(8.881784197001252E-16*MAX(ABS(K398),ABS($B$2)),1E-9)),"No","Yes"))),""))</f>
        <v/>
      </c>
      <c r="N398" s="8">
        <f>IF(H398&lt;&gt;"Ready","",IFERROR(IF(I398=0,"No inventory",IF(B398=0,"No COGS",IF(M398="Yes","Slow mover","Within threshold"))),""))</f>
        <v/>
      </c>
      <c r="O398" s="8">
        <f>IF(H398&lt;&gt;"Ready","",IFERROR(IF(I398=0,"Turnover and DIO undefined: average inventory is zero. Check snapshot coverage and valuation.",IF(B398=0,"Turnover is zero; DIO has no finite value because COGS is zero. Stock with no COGS is flagged for review.","")),""))</f>
        <v/>
      </c>
    </row>
    <row r="399">
      <c r="A399" s="6" t="n"/>
      <c r="B399" s="7" t="n"/>
      <c r="C399" s="7" t="n"/>
      <c r="D399" s="7" t="n"/>
      <c r="E399" s="7" t="n"/>
      <c r="F399" s="7" t="n"/>
      <c r="G399" s="7" t="n"/>
      <c r="H399" s="8">
        <f>IF(COUNTA(A399:G399)=0,"",IF(TRIM(A399&amp;"")="","Item required",IFERROR(IF(OR(COUNT($B$2)&lt;&gt;1,$B$2&lt;0),"Enter nonnegative DIO threshold in B2",IF(NOT(AND(COUNT(B399,F399)=2,B399&gt;=0,F399&gt;0,COUNT(G399)=COUNTA(G399),N(G399)&gt;=0)),"Enter nonnegative values and positive period days",IF(NOT(OR(AND(COUNT(E399)=1,E399&gt;=0,COUNTA(C399:D399)=0),AND(E399="",COUNT(C399:D399)=2,MIN(C399:D399)&gt;=0))),"Enter average OR both opening and closing",IF(IF(IF(COUNT(E399)=1,E399,IF(C399/2+D399/2=0,(C399+D399)/2,C399/2+D399/2))=0,N(C399)+N(D399)+N(E399)=0,IF(B399=0,TRUE,B399/(IF(COUNT(E399)=1,E399,IF(C399/2+D399/2=0,(C399+D399)/2,C399/2+D399/2)))&gt;0)),"Ready","Calculated value below numeric range; rescale")))),"Check inputs / numeric range")))</f>
        <v/>
      </c>
      <c r="I399" s="8">
        <f>IF(H399&lt;&gt;"Ready","",IFERROR(IF(COUNT(E399)=1,E399,IF(C399/2+D399/2=0,(C399+D399)/2,C399/2+D399/2)),""))</f>
        <v/>
      </c>
      <c r="J399" s="8">
        <f>IF(H399&lt;&gt;"Ready","",IFERROR(IF(I399=0,"",B399/I399),""))</f>
        <v/>
      </c>
      <c r="K399" s="8">
        <f>IF(H399&lt;&gt;"Ready","",IFERROR(IF(OR(I399=0,B399=0),"",F399/J399),""))</f>
        <v/>
      </c>
      <c r="L399" s="8">
        <f>IF(H399&lt;&gt;"Ready","",IFERROR(IF(G399="","",I399*(G399/100)),""))</f>
        <v/>
      </c>
      <c r="M399" s="8">
        <f>IF(H399&lt;&gt;"Ready","",IFERROR(IF(I399=0,"No",IF(B399=0,"Yes",IF(OR(K399&lt;=$B$2,K399-$B$2&lt;=MIN(8.881784197001252E-16*MAX(ABS(K399),ABS($B$2)),1E-9)),"No","Yes"))),""))</f>
        <v/>
      </c>
      <c r="N399" s="8">
        <f>IF(H399&lt;&gt;"Ready","",IFERROR(IF(I399=0,"No inventory",IF(B399=0,"No COGS",IF(M399="Yes","Slow mover","Within threshold"))),""))</f>
        <v/>
      </c>
      <c r="O399" s="8">
        <f>IF(H399&lt;&gt;"Ready","",IFERROR(IF(I399=0,"Turnover and DIO undefined: average inventory is zero. Check snapshot coverage and valuation.",IF(B399=0,"Turnover is zero; DIO has no finite value because COGS is zero. Stock with no COGS is flagged for review.","")),""))</f>
        <v/>
      </c>
    </row>
    <row r="400">
      <c r="A400" s="6" t="n"/>
      <c r="B400" s="7" t="n"/>
      <c r="C400" s="7" t="n"/>
      <c r="D400" s="7" t="n"/>
      <c r="E400" s="7" t="n"/>
      <c r="F400" s="7" t="n"/>
      <c r="G400" s="7" t="n"/>
      <c r="H400" s="8">
        <f>IF(COUNTA(A400:G400)=0,"",IF(TRIM(A400&amp;"")="","Item required",IFERROR(IF(OR(COUNT($B$2)&lt;&gt;1,$B$2&lt;0),"Enter nonnegative DIO threshold in B2",IF(NOT(AND(COUNT(B400,F400)=2,B400&gt;=0,F400&gt;0,COUNT(G400)=COUNTA(G400),N(G400)&gt;=0)),"Enter nonnegative values and positive period days",IF(NOT(OR(AND(COUNT(E400)=1,E400&gt;=0,COUNTA(C400:D400)=0),AND(E400="",COUNT(C400:D400)=2,MIN(C400:D400)&gt;=0))),"Enter average OR both opening and closing",IF(IF(IF(COUNT(E400)=1,E400,IF(C400/2+D400/2=0,(C400+D400)/2,C400/2+D400/2))=0,N(C400)+N(D400)+N(E400)=0,IF(B400=0,TRUE,B400/(IF(COUNT(E400)=1,E400,IF(C400/2+D400/2=0,(C400+D400)/2,C400/2+D400/2)))&gt;0)),"Ready","Calculated value below numeric range; rescale")))),"Check inputs / numeric range")))</f>
        <v/>
      </c>
      <c r="I400" s="8">
        <f>IF(H400&lt;&gt;"Ready","",IFERROR(IF(COUNT(E400)=1,E400,IF(C400/2+D400/2=0,(C400+D400)/2,C400/2+D400/2)),""))</f>
        <v/>
      </c>
      <c r="J400" s="8">
        <f>IF(H400&lt;&gt;"Ready","",IFERROR(IF(I400=0,"",B400/I400),""))</f>
        <v/>
      </c>
      <c r="K400" s="8">
        <f>IF(H400&lt;&gt;"Ready","",IFERROR(IF(OR(I400=0,B400=0),"",F400/J400),""))</f>
        <v/>
      </c>
      <c r="L400" s="8">
        <f>IF(H400&lt;&gt;"Ready","",IFERROR(IF(G400="","",I400*(G400/100)),""))</f>
        <v/>
      </c>
      <c r="M400" s="8">
        <f>IF(H400&lt;&gt;"Ready","",IFERROR(IF(I400=0,"No",IF(B400=0,"Yes",IF(OR(K400&lt;=$B$2,K400-$B$2&lt;=MIN(8.881784197001252E-16*MAX(ABS(K400),ABS($B$2)),1E-9)),"No","Yes"))),""))</f>
        <v/>
      </c>
      <c r="N400" s="8">
        <f>IF(H400&lt;&gt;"Ready","",IFERROR(IF(I400=0,"No inventory",IF(B400=0,"No COGS",IF(M400="Yes","Slow mover","Within threshold"))),""))</f>
        <v/>
      </c>
      <c r="O400" s="8">
        <f>IF(H400&lt;&gt;"Ready","",IFERROR(IF(I400=0,"Turnover and DIO undefined: average inventory is zero. Check snapshot coverage and valuation.",IF(B400=0,"Turnover is zero; DIO has no finite value because COGS is zero. Stock with no COGS is flagged for review.","")),""))</f>
        <v/>
      </c>
    </row>
    <row r="401">
      <c r="A401" s="6" t="n"/>
      <c r="B401" s="7" t="n"/>
      <c r="C401" s="7" t="n"/>
      <c r="D401" s="7" t="n"/>
      <c r="E401" s="7" t="n"/>
      <c r="F401" s="7" t="n"/>
      <c r="G401" s="7" t="n"/>
      <c r="H401" s="8">
        <f>IF(COUNTA(A401:G401)=0,"",IF(TRIM(A401&amp;"")="","Item required",IFERROR(IF(OR(COUNT($B$2)&lt;&gt;1,$B$2&lt;0),"Enter nonnegative DIO threshold in B2",IF(NOT(AND(COUNT(B401,F401)=2,B401&gt;=0,F401&gt;0,COUNT(G401)=COUNTA(G401),N(G401)&gt;=0)),"Enter nonnegative values and positive period days",IF(NOT(OR(AND(COUNT(E401)=1,E401&gt;=0,COUNTA(C401:D401)=0),AND(E401="",COUNT(C401:D401)=2,MIN(C401:D401)&gt;=0))),"Enter average OR both opening and closing",IF(IF(IF(COUNT(E401)=1,E401,IF(C401/2+D401/2=0,(C401+D401)/2,C401/2+D401/2))=0,N(C401)+N(D401)+N(E401)=0,IF(B401=0,TRUE,B401/(IF(COUNT(E401)=1,E401,IF(C401/2+D401/2=0,(C401+D401)/2,C401/2+D401/2)))&gt;0)),"Ready","Calculated value below numeric range; rescale")))),"Check inputs / numeric range")))</f>
        <v/>
      </c>
      <c r="I401" s="8">
        <f>IF(H401&lt;&gt;"Ready","",IFERROR(IF(COUNT(E401)=1,E401,IF(C401/2+D401/2=0,(C401+D401)/2,C401/2+D401/2)),""))</f>
        <v/>
      </c>
      <c r="J401" s="8">
        <f>IF(H401&lt;&gt;"Ready","",IFERROR(IF(I401=0,"",B401/I401),""))</f>
        <v/>
      </c>
      <c r="K401" s="8">
        <f>IF(H401&lt;&gt;"Ready","",IFERROR(IF(OR(I401=0,B401=0),"",F401/J401),""))</f>
        <v/>
      </c>
      <c r="L401" s="8">
        <f>IF(H401&lt;&gt;"Ready","",IFERROR(IF(G401="","",I401*(G401/100)),""))</f>
        <v/>
      </c>
      <c r="M401" s="8">
        <f>IF(H401&lt;&gt;"Ready","",IFERROR(IF(I401=0,"No",IF(B401=0,"Yes",IF(OR(K401&lt;=$B$2,K401-$B$2&lt;=MIN(8.881784197001252E-16*MAX(ABS(K401),ABS($B$2)),1E-9)),"No","Yes"))),""))</f>
        <v/>
      </c>
      <c r="N401" s="8">
        <f>IF(H401&lt;&gt;"Ready","",IFERROR(IF(I401=0,"No inventory",IF(B401=0,"No COGS",IF(M401="Yes","Slow mover","Within threshold"))),""))</f>
        <v/>
      </c>
      <c r="O401" s="8">
        <f>IF(H401&lt;&gt;"Ready","",IFERROR(IF(I401=0,"Turnover and DIO undefined: average inventory is zero. Check snapshot coverage and valuation.",IF(B401=0,"Turnover is zero; DIO has no finite value because COGS is zero. Stock with no COGS is flagged for review.","")),""))</f>
        <v/>
      </c>
    </row>
    <row r="402">
      <c r="A402" s="6" t="n"/>
      <c r="B402" s="7" t="n"/>
      <c r="C402" s="7" t="n"/>
      <c r="D402" s="7" t="n"/>
      <c r="E402" s="7" t="n"/>
      <c r="F402" s="7" t="n"/>
      <c r="G402" s="7" t="n"/>
      <c r="H402" s="8">
        <f>IF(COUNTA(A402:G402)=0,"",IF(TRIM(A402&amp;"")="","Item required",IFERROR(IF(OR(COUNT($B$2)&lt;&gt;1,$B$2&lt;0),"Enter nonnegative DIO threshold in B2",IF(NOT(AND(COUNT(B402,F402)=2,B402&gt;=0,F402&gt;0,COUNT(G402)=COUNTA(G402),N(G402)&gt;=0)),"Enter nonnegative values and positive period days",IF(NOT(OR(AND(COUNT(E402)=1,E402&gt;=0,COUNTA(C402:D402)=0),AND(E402="",COUNT(C402:D402)=2,MIN(C402:D402)&gt;=0))),"Enter average OR both opening and closing",IF(IF(IF(COUNT(E402)=1,E402,IF(C402/2+D402/2=0,(C402+D402)/2,C402/2+D402/2))=0,N(C402)+N(D402)+N(E402)=0,IF(B402=0,TRUE,B402/(IF(COUNT(E402)=1,E402,IF(C402/2+D402/2=0,(C402+D402)/2,C402/2+D402/2)))&gt;0)),"Ready","Calculated value below numeric range; rescale")))),"Check inputs / numeric range")))</f>
        <v/>
      </c>
      <c r="I402" s="8">
        <f>IF(H402&lt;&gt;"Ready","",IFERROR(IF(COUNT(E402)=1,E402,IF(C402/2+D402/2=0,(C402+D402)/2,C402/2+D402/2)),""))</f>
        <v/>
      </c>
      <c r="J402" s="8">
        <f>IF(H402&lt;&gt;"Ready","",IFERROR(IF(I402=0,"",B402/I402),""))</f>
        <v/>
      </c>
      <c r="K402" s="8">
        <f>IF(H402&lt;&gt;"Ready","",IFERROR(IF(OR(I402=0,B402=0),"",F402/J402),""))</f>
        <v/>
      </c>
      <c r="L402" s="8">
        <f>IF(H402&lt;&gt;"Ready","",IFERROR(IF(G402="","",I402*(G402/100)),""))</f>
        <v/>
      </c>
      <c r="M402" s="8">
        <f>IF(H402&lt;&gt;"Ready","",IFERROR(IF(I402=0,"No",IF(B402=0,"Yes",IF(OR(K402&lt;=$B$2,K402-$B$2&lt;=MIN(8.881784197001252E-16*MAX(ABS(K402),ABS($B$2)),1E-9)),"No","Yes"))),""))</f>
        <v/>
      </c>
      <c r="N402" s="8">
        <f>IF(H402&lt;&gt;"Ready","",IFERROR(IF(I402=0,"No inventory",IF(B402=0,"No COGS",IF(M402="Yes","Slow mover","Within threshold"))),""))</f>
        <v/>
      </c>
      <c r="O402" s="8">
        <f>IF(H402&lt;&gt;"Ready","",IFERROR(IF(I402=0,"Turnover and DIO undefined: average inventory is zero. Check snapshot coverage and valuation.",IF(B402=0,"Turnover is zero; DIO has no finite value because COGS is zero. Stock with no COGS is flagged for review.","")),""))</f>
        <v/>
      </c>
    </row>
    <row r="403">
      <c r="A403" s="6" t="n"/>
      <c r="B403" s="7" t="n"/>
      <c r="C403" s="7" t="n"/>
      <c r="D403" s="7" t="n"/>
      <c r="E403" s="7" t="n"/>
      <c r="F403" s="7" t="n"/>
      <c r="G403" s="7" t="n"/>
      <c r="H403" s="8">
        <f>IF(COUNTA(A403:G403)=0,"",IF(TRIM(A403&amp;"")="","Item required",IFERROR(IF(OR(COUNT($B$2)&lt;&gt;1,$B$2&lt;0),"Enter nonnegative DIO threshold in B2",IF(NOT(AND(COUNT(B403,F403)=2,B403&gt;=0,F403&gt;0,COUNT(G403)=COUNTA(G403),N(G403)&gt;=0)),"Enter nonnegative values and positive period days",IF(NOT(OR(AND(COUNT(E403)=1,E403&gt;=0,COUNTA(C403:D403)=0),AND(E403="",COUNT(C403:D403)=2,MIN(C403:D403)&gt;=0))),"Enter average OR both opening and closing",IF(IF(IF(COUNT(E403)=1,E403,IF(C403/2+D403/2=0,(C403+D403)/2,C403/2+D403/2))=0,N(C403)+N(D403)+N(E403)=0,IF(B403=0,TRUE,B403/(IF(COUNT(E403)=1,E403,IF(C403/2+D403/2=0,(C403+D403)/2,C403/2+D403/2)))&gt;0)),"Ready","Calculated value below numeric range; rescale")))),"Check inputs / numeric range")))</f>
        <v/>
      </c>
      <c r="I403" s="8">
        <f>IF(H403&lt;&gt;"Ready","",IFERROR(IF(COUNT(E403)=1,E403,IF(C403/2+D403/2=0,(C403+D403)/2,C403/2+D403/2)),""))</f>
        <v/>
      </c>
      <c r="J403" s="8">
        <f>IF(H403&lt;&gt;"Ready","",IFERROR(IF(I403=0,"",B403/I403),""))</f>
        <v/>
      </c>
      <c r="K403" s="8">
        <f>IF(H403&lt;&gt;"Ready","",IFERROR(IF(OR(I403=0,B403=0),"",F403/J403),""))</f>
        <v/>
      </c>
      <c r="L403" s="8">
        <f>IF(H403&lt;&gt;"Ready","",IFERROR(IF(G403="","",I403*(G403/100)),""))</f>
        <v/>
      </c>
      <c r="M403" s="8">
        <f>IF(H403&lt;&gt;"Ready","",IFERROR(IF(I403=0,"No",IF(B403=0,"Yes",IF(OR(K403&lt;=$B$2,K403-$B$2&lt;=MIN(8.881784197001252E-16*MAX(ABS(K403),ABS($B$2)),1E-9)),"No","Yes"))),""))</f>
        <v/>
      </c>
      <c r="N403" s="8">
        <f>IF(H403&lt;&gt;"Ready","",IFERROR(IF(I403=0,"No inventory",IF(B403=0,"No COGS",IF(M403="Yes","Slow mover","Within threshold"))),""))</f>
        <v/>
      </c>
      <c r="O403" s="8">
        <f>IF(H403&lt;&gt;"Ready","",IFERROR(IF(I403=0,"Turnover and DIO undefined: average inventory is zero. Check snapshot coverage and valuation.",IF(B403=0,"Turnover is zero; DIO has no finite value because COGS is zero. Stock with no COGS is flagged for review.","")),""))</f>
        <v/>
      </c>
    </row>
    <row r="404">
      <c r="A404" s="6" t="n"/>
      <c r="B404" s="7" t="n"/>
      <c r="C404" s="7" t="n"/>
      <c r="D404" s="7" t="n"/>
      <c r="E404" s="7" t="n"/>
      <c r="F404" s="7" t="n"/>
      <c r="G404" s="7" t="n"/>
      <c r="H404" s="8">
        <f>IF(COUNTA(A404:G404)=0,"",IF(TRIM(A404&amp;"")="","Item required",IFERROR(IF(OR(COUNT($B$2)&lt;&gt;1,$B$2&lt;0),"Enter nonnegative DIO threshold in B2",IF(NOT(AND(COUNT(B404,F404)=2,B404&gt;=0,F404&gt;0,COUNT(G404)=COUNTA(G404),N(G404)&gt;=0)),"Enter nonnegative values and positive period days",IF(NOT(OR(AND(COUNT(E404)=1,E404&gt;=0,COUNTA(C404:D404)=0),AND(E404="",COUNT(C404:D404)=2,MIN(C404:D404)&gt;=0))),"Enter average OR both opening and closing",IF(IF(IF(COUNT(E404)=1,E404,IF(C404/2+D404/2=0,(C404+D404)/2,C404/2+D404/2))=0,N(C404)+N(D404)+N(E404)=0,IF(B404=0,TRUE,B404/(IF(COUNT(E404)=1,E404,IF(C404/2+D404/2=0,(C404+D404)/2,C404/2+D404/2)))&gt;0)),"Ready","Calculated value below numeric range; rescale")))),"Check inputs / numeric range")))</f>
        <v/>
      </c>
      <c r="I404" s="8">
        <f>IF(H404&lt;&gt;"Ready","",IFERROR(IF(COUNT(E404)=1,E404,IF(C404/2+D404/2=0,(C404+D404)/2,C404/2+D404/2)),""))</f>
        <v/>
      </c>
      <c r="J404" s="8">
        <f>IF(H404&lt;&gt;"Ready","",IFERROR(IF(I404=0,"",B404/I404),""))</f>
        <v/>
      </c>
      <c r="K404" s="8">
        <f>IF(H404&lt;&gt;"Ready","",IFERROR(IF(OR(I404=0,B404=0),"",F404/J404),""))</f>
        <v/>
      </c>
      <c r="L404" s="8">
        <f>IF(H404&lt;&gt;"Ready","",IFERROR(IF(G404="","",I404*(G404/100)),""))</f>
        <v/>
      </c>
      <c r="M404" s="8">
        <f>IF(H404&lt;&gt;"Ready","",IFERROR(IF(I404=0,"No",IF(B404=0,"Yes",IF(OR(K404&lt;=$B$2,K404-$B$2&lt;=MIN(8.881784197001252E-16*MAX(ABS(K404),ABS($B$2)),1E-9)),"No","Yes"))),""))</f>
        <v/>
      </c>
      <c r="N404" s="8">
        <f>IF(H404&lt;&gt;"Ready","",IFERROR(IF(I404=0,"No inventory",IF(B404=0,"No COGS",IF(M404="Yes","Slow mover","Within threshold"))),""))</f>
        <v/>
      </c>
      <c r="O404" s="8">
        <f>IF(H404&lt;&gt;"Ready","",IFERROR(IF(I404=0,"Turnover and DIO undefined: average inventory is zero. Check snapshot coverage and valuation.",IF(B404=0,"Turnover is zero; DIO has no finite value because COGS is zero. Stock with no COGS is flagged for review.","")),""))</f>
        <v/>
      </c>
    </row>
    <row r="405">
      <c r="A405" s="6" t="n"/>
      <c r="B405" s="7" t="n"/>
      <c r="C405" s="7" t="n"/>
      <c r="D405" s="7" t="n"/>
      <c r="E405" s="7" t="n"/>
      <c r="F405" s="7" t="n"/>
      <c r="G405" s="7" t="n"/>
      <c r="H405" s="8">
        <f>IF(COUNTA(A405:G405)=0,"",IF(TRIM(A405&amp;"")="","Item required",IFERROR(IF(OR(COUNT($B$2)&lt;&gt;1,$B$2&lt;0),"Enter nonnegative DIO threshold in B2",IF(NOT(AND(COUNT(B405,F405)=2,B405&gt;=0,F405&gt;0,COUNT(G405)=COUNTA(G405),N(G405)&gt;=0)),"Enter nonnegative values and positive period days",IF(NOT(OR(AND(COUNT(E405)=1,E405&gt;=0,COUNTA(C405:D405)=0),AND(E405="",COUNT(C405:D405)=2,MIN(C405:D405)&gt;=0))),"Enter average OR both opening and closing",IF(IF(IF(COUNT(E405)=1,E405,IF(C405/2+D405/2=0,(C405+D405)/2,C405/2+D405/2))=0,N(C405)+N(D405)+N(E405)=0,IF(B405=0,TRUE,B405/(IF(COUNT(E405)=1,E405,IF(C405/2+D405/2=0,(C405+D405)/2,C405/2+D405/2)))&gt;0)),"Ready","Calculated value below numeric range; rescale")))),"Check inputs / numeric range")))</f>
        <v/>
      </c>
      <c r="I405" s="8">
        <f>IF(H405&lt;&gt;"Ready","",IFERROR(IF(COUNT(E405)=1,E405,IF(C405/2+D405/2=0,(C405+D405)/2,C405/2+D405/2)),""))</f>
        <v/>
      </c>
      <c r="J405" s="8">
        <f>IF(H405&lt;&gt;"Ready","",IFERROR(IF(I405=0,"",B405/I405),""))</f>
        <v/>
      </c>
      <c r="K405" s="8">
        <f>IF(H405&lt;&gt;"Ready","",IFERROR(IF(OR(I405=0,B405=0),"",F405/J405),""))</f>
        <v/>
      </c>
      <c r="L405" s="8">
        <f>IF(H405&lt;&gt;"Ready","",IFERROR(IF(G405="","",I405*(G405/100)),""))</f>
        <v/>
      </c>
      <c r="M405" s="8">
        <f>IF(H405&lt;&gt;"Ready","",IFERROR(IF(I405=0,"No",IF(B405=0,"Yes",IF(OR(K405&lt;=$B$2,K405-$B$2&lt;=MIN(8.881784197001252E-16*MAX(ABS(K405),ABS($B$2)),1E-9)),"No","Yes"))),""))</f>
        <v/>
      </c>
      <c r="N405" s="8">
        <f>IF(H405&lt;&gt;"Ready","",IFERROR(IF(I405=0,"No inventory",IF(B405=0,"No COGS",IF(M405="Yes","Slow mover","Within threshold"))),""))</f>
        <v/>
      </c>
      <c r="O405" s="8">
        <f>IF(H405&lt;&gt;"Ready","",IFERROR(IF(I405=0,"Turnover and DIO undefined: average inventory is zero. Check snapshot coverage and valuation.",IF(B405=0,"Turnover is zero; DIO has no finite value because COGS is zero. Stock with no COGS is flagged for review.","")),""))</f>
        <v/>
      </c>
    </row>
    <row r="406">
      <c r="A406" s="6" t="n"/>
      <c r="B406" s="7" t="n"/>
      <c r="C406" s="7" t="n"/>
      <c r="D406" s="7" t="n"/>
      <c r="E406" s="7" t="n"/>
      <c r="F406" s="7" t="n"/>
      <c r="G406" s="7" t="n"/>
      <c r="H406" s="8">
        <f>IF(COUNTA(A406:G406)=0,"",IF(TRIM(A406&amp;"")="","Item required",IFERROR(IF(OR(COUNT($B$2)&lt;&gt;1,$B$2&lt;0),"Enter nonnegative DIO threshold in B2",IF(NOT(AND(COUNT(B406,F406)=2,B406&gt;=0,F406&gt;0,COUNT(G406)=COUNTA(G406),N(G406)&gt;=0)),"Enter nonnegative values and positive period days",IF(NOT(OR(AND(COUNT(E406)=1,E406&gt;=0,COUNTA(C406:D406)=0),AND(E406="",COUNT(C406:D406)=2,MIN(C406:D406)&gt;=0))),"Enter average OR both opening and closing",IF(IF(IF(COUNT(E406)=1,E406,IF(C406/2+D406/2=0,(C406+D406)/2,C406/2+D406/2))=0,N(C406)+N(D406)+N(E406)=0,IF(B406=0,TRUE,B406/(IF(COUNT(E406)=1,E406,IF(C406/2+D406/2=0,(C406+D406)/2,C406/2+D406/2)))&gt;0)),"Ready","Calculated value below numeric range; rescale")))),"Check inputs / numeric range")))</f>
        <v/>
      </c>
      <c r="I406" s="8">
        <f>IF(H406&lt;&gt;"Ready","",IFERROR(IF(COUNT(E406)=1,E406,IF(C406/2+D406/2=0,(C406+D406)/2,C406/2+D406/2)),""))</f>
        <v/>
      </c>
      <c r="J406" s="8">
        <f>IF(H406&lt;&gt;"Ready","",IFERROR(IF(I406=0,"",B406/I406),""))</f>
        <v/>
      </c>
      <c r="K406" s="8">
        <f>IF(H406&lt;&gt;"Ready","",IFERROR(IF(OR(I406=0,B406=0),"",F406/J406),""))</f>
        <v/>
      </c>
      <c r="L406" s="8">
        <f>IF(H406&lt;&gt;"Ready","",IFERROR(IF(G406="","",I406*(G406/100)),""))</f>
        <v/>
      </c>
      <c r="M406" s="8">
        <f>IF(H406&lt;&gt;"Ready","",IFERROR(IF(I406=0,"No",IF(B406=0,"Yes",IF(OR(K406&lt;=$B$2,K406-$B$2&lt;=MIN(8.881784197001252E-16*MAX(ABS(K406),ABS($B$2)),1E-9)),"No","Yes"))),""))</f>
        <v/>
      </c>
      <c r="N406" s="8">
        <f>IF(H406&lt;&gt;"Ready","",IFERROR(IF(I406=0,"No inventory",IF(B406=0,"No COGS",IF(M406="Yes","Slow mover","Within threshold"))),""))</f>
        <v/>
      </c>
      <c r="O406" s="8">
        <f>IF(H406&lt;&gt;"Ready","",IFERROR(IF(I406=0,"Turnover and DIO undefined: average inventory is zero. Check snapshot coverage and valuation.",IF(B406=0,"Turnover is zero; DIO has no finite value because COGS is zero. Stock with no COGS is flagged for review.","")),""))</f>
        <v/>
      </c>
    </row>
    <row r="407">
      <c r="A407" s="6" t="n"/>
      <c r="B407" s="7" t="n"/>
      <c r="C407" s="7" t="n"/>
      <c r="D407" s="7" t="n"/>
      <c r="E407" s="7" t="n"/>
      <c r="F407" s="7" t="n"/>
      <c r="G407" s="7" t="n"/>
      <c r="H407" s="8">
        <f>IF(COUNTA(A407:G407)=0,"",IF(TRIM(A407&amp;"")="","Item required",IFERROR(IF(OR(COUNT($B$2)&lt;&gt;1,$B$2&lt;0),"Enter nonnegative DIO threshold in B2",IF(NOT(AND(COUNT(B407,F407)=2,B407&gt;=0,F407&gt;0,COUNT(G407)=COUNTA(G407),N(G407)&gt;=0)),"Enter nonnegative values and positive period days",IF(NOT(OR(AND(COUNT(E407)=1,E407&gt;=0,COUNTA(C407:D407)=0),AND(E407="",COUNT(C407:D407)=2,MIN(C407:D407)&gt;=0))),"Enter average OR both opening and closing",IF(IF(IF(COUNT(E407)=1,E407,IF(C407/2+D407/2=0,(C407+D407)/2,C407/2+D407/2))=0,N(C407)+N(D407)+N(E407)=0,IF(B407=0,TRUE,B407/(IF(COUNT(E407)=1,E407,IF(C407/2+D407/2=0,(C407+D407)/2,C407/2+D407/2)))&gt;0)),"Ready","Calculated value below numeric range; rescale")))),"Check inputs / numeric range")))</f>
        <v/>
      </c>
      <c r="I407" s="8">
        <f>IF(H407&lt;&gt;"Ready","",IFERROR(IF(COUNT(E407)=1,E407,IF(C407/2+D407/2=0,(C407+D407)/2,C407/2+D407/2)),""))</f>
        <v/>
      </c>
      <c r="J407" s="8">
        <f>IF(H407&lt;&gt;"Ready","",IFERROR(IF(I407=0,"",B407/I407),""))</f>
        <v/>
      </c>
      <c r="K407" s="8">
        <f>IF(H407&lt;&gt;"Ready","",IFERROR(IF(OR(I407=0,B407=0),"",F407/J407),""))</f>
        <v/>
      </c>
      <c r="L407" s="8">
        <f>IF(H407&lt;&gt;"Ready","",IFERROR(IF(G407="","",I407*(G407/100)),""))</f>
        <v/>
      </c>
      <c r="M407" s="8">
        <f>IF(H407&lt;&gt;"Ready","",IFERROR(IF(I407=0,"No",IF(B407=0,"Yes",IF(OR(K407&lt;=$B$2,K407-$B$2&lt;=MIN(8.881784197001252E-16*MAX(ABS(K407),ABS($B$2)),1E-9)),"No","Yes"))),""))</f>
        <v/>
      </c>
      <c r="N407" s="8">
        <f>IF(H407&lt;&gt;"Ready","",IFERROR(IF(I407=0,"No inventory",IF(B407=0,"No COGS",IF(M407="Yes","Slow mover","Within threshold"))),""))</f>
        <v/>
      </c>
      <c r="O407" s="8">
        <f>IF(H407&lt;&gt;"Ready","",IFERROR(IF(I407=0,"Turnover and DIO undefined: average inventory is zero. Check snapshot coverage and valuation.",IF(B407=0,"Turnover is zero; DIO has no finite value because COGS is zero. Stock with no COGS is flagged for review.","")),""))</f>
        <v/>
      </c>
    </row>
    <row r="408">
      <c r="A408" s="6" t="n"/>
      <c r="B408" s="7" t="n"/>
      <c r="C408" s="7" t="n"/>
      <c r="D408" s="7" t="n"/>
      <c r="E408" s="7" t="n"/>
      <c r="F408" s="7" t="n"/>
      <c r="G408" s="7" t="n"/>
      <c r="H408" s="8">
        <f>IF(COUNTA(A408:G408)=0,"",IF(TRIM(A408&amp;"")="","Item required",IFERROR(IF(OR(COUNT($B$2)&lt;&gt;1,$B$2&lt;0),"Enter nonnegative DIO threshold in B2",IF(NOT(AND(COUNT(B408,F408)=2,B408&gt;=0,F408&gt;0,COUNT(G408)=COUNTA(G408),N(G408)&gt;=0)),"Enter nonnegative values and positive period days",IF(NOT(OR(AND(COUNT(E408)=1,E408&gt;=0,COUNTA(C408:D408)=0),AND(E408="",COUNT(C408:D408)=2,MIN(C408:D408)&gt;=0))),"Enter average OR both opening and closing",IF(IF(IF(COUNT(E408)=1,E408,IF(C408/2+D408/2=0,(C408+D408)/2,C408/2+D408/2))=0,N(C408)+N(D408)+N(E408)=0,IF(B408=0,TRUE,B408/(IF(COUNT(E408)=1,E408,IF(C408/2+D408/2=0,(C408+D408)/2,C408/2+D408/2)))&gt;0)),"Ready","Calculated value below numeric range; rescale")))),"Check inputs / numeric range")))</f>
        <v/>
      </c>
      <c r="I408" s="8">
        <f>IF(H408&lt;&gt;"Ready","",IFERROR(IF(COUNT(E408)=1,E408,IF(C408/2+D408/2=0,(C408+D408)/2,C408/2+D408/2)),""))</f>
        <v/>
      </c>
      <c r="J408" s="8">
        <f>IF(H408&lt;&gt;"Ready","",IFERROR(IF(I408=0,"",B408/I408),""))</f>
        <v/>
      </c>
      <c r="K408" s="8">
        <f>IF(H408&lt;&gt;"Ready","",IFERROR(IF(OR(I408=0,B408=0),"",F408/J408),""))</f>
        <v/>
      </c>
      <c r="L408" s="8">
        <f>IF(H408&lt;&gt;"Ready","",IFERROR(IF(G408="","",I408*(G408/100)),""))</f>
        <v/>
      </c>
      <c r="M408" s="8">
        <f>IF(H408&lt;&gt;"Ready","",IFERROR(IF(I408=0,"No",IF(B408=0,"Yes",IF(OR(K408&lt;=$B$2,K408-$B$2&lt;=MIN(8.881784197001252E-16*MAX(ABS(K408),ABS($B$2)),1E-9)),"No","Yes"))),""))</f>
        <v/>
      </c>
      <c r="N408" s="8">
        <f>IF(H408&lt;&gt;"Ready","",IFERROR(IF(I408=0,"No inventory",IF(B408=0,"No COGS",IF(M408="Yes","Slow mover","Within threshold"))),""))</f>
        <v/>
      </c>
      <c r="O408" s="8">
        <f>IF(H408&lt;&gt;"Ready","",IFERROR(IF(I408=0,"Turnover and DIO undefined: average inventory is zero. Check snapshot coverage and valuation.",IF(B408=0,"Turnover is zero; DIO has no finite value because COGS is zero. Stock with no COGS is flagged for review.","")),""))</f>
        <v/>
      </c>
    </row>
    <row r="409">
      <c r="A409" s="6" t="n"/>
      <c r="B409" s="7" t="n"/>
      <c r="C409" s="7" t="n"/>
      <c r="D409" s="7" t="n"/>
      <c r="E409" s="7" t="n"/>
      <c r="F409" s="7" t="n"/>
      <c r="G409" s="7" t="n"/>
      <c r="H409" s="8">
        <f>IF(COUNTA(A409:G409)=0,"",IF(TRIM(A409&amp;"")="","Item required",IFERROR(IF(OR(COUNT($B$2)&lt;&gt;1,$B$2&lt;0),"Enter nonnegative DIO threshold in B2",IF(NOT(AND(COUNT(B409,F409)=2,B409&gt;=0,F409&gt;0,COUNT(G409)=COUNTA(G409),N(G409)&gt;=0)),"Enter nonnegative values and positive period days",IF(NOT(OR(AND(COUNT(E409)=1,E409&gt;=0,COUNTA(C409:D409)=0),AND(E409="",COUNT(C409:D409)=2,MIN(C409:D409)&gt;=0))),"Enter average OR both opening and closing",IF(IF(IF(COUNT(E409)=1,E409,IF(C409/2+D409/2=0,(C409+D409)/2,C409/2+D409/2))=0,N(C409)+N(D409)+N(E409)=0,IF(B409=0,TRUE,B409/(IF(COUNT(E409)=1,E409,IF(C409/2+D409/2=0,(C409+D409)/2,C409/2+D409/2)))&gt;0)),"Ready","Calculated value below numeric range; rescale")))),"Check inputs / numeric range")))</f>
        <v/>
      </c>
      <c r="I409" s="8">
        <f>IF(H409&lt;&gt;"Ready","",IFERROR(IF(COUNT(E409)=1,E409,IF(C409/2+D409/2=0,(C409+D409)/2,C409/2+D409/2)),""))</f>
        <v/>
      </c>
      <c r="J409" s="8">
        <f>IF(H409&lt;&gt;"Ready","",IFERROR(IF(I409=0,"",B409/I409),""))</f>
        <v/>
      </c>
      <c r="K409" s="8">
        <f>IF(H409&lt;&gt;"Ready","",IFERROR(IF(OR(I409=0,B409=0),"",F409/J409),""))</f>
        <v/>
      </c>
      <c r="L409" s="8">
        <f>IF(H409&lt;&gt;"Ready","",IFERROR(IF(G409="","",I409*(G409/100)),""))</f>
        <v/>
      </c>
      <c r="M409" s="8">
        <f>IF(H409&lt;&gt;"Ready","",IFERROR(IF(I409=0,"No",IF(B409=0,"Yes",IF(OR(K409&lt;=$B$2,K409-$B$2&lt;=MIN(8.881784197001252E-16*MAX(ABS(K409),ABS($B$2)),1E-9)),"No","Yes"))),""))</f>
        <v/>
      </c>
      <c r="N409" s="8">
        <f>IF(H409&lt;&gt;"Ready","",IFERROR(IF(I409=0,"No inventory",IF(B409=0,"No COGS",IF(M409="Yes","Slow mover","Within threshold"))),""))</f>
        <v/>
      </c>
      <c r="O409" s="8">
        <f>IF(H409&lt;&gt;"Ready","",IFERROR(IF(I409=0,"Turnover and DIO undefined: average inventory is zero. Check snapshot coverage and valuation.",IF(B409=0,"Turnover is zero; DIO has no finite value because COGS is zero. Stock with no COGS is flagged for review.","")),""))</f>
        <v/>
      </c>
    </row>
    <row r="410">
      <c r="A410" s="6" t="n"/>
      <c r="B410" s="7" t="n"/>
      <c r="C410" s="7" t="n"/>
      <c r="D410" s="7" t="n"/>
      <c r="E410" s="7" t="n"/>
      <c r="F410" s="7" t="n"/>
      <c r="G410" s="7" t="n"/>
      <c r="H410" s="8">
        <f>IF(COUNTA(A410:G410)=0,"",IF(TRIM(A410&amp;"")="","Item required",IFERROR(IF(OR(COUNT($B$2)&lt;&gt;1,$B$2&lt;0),"Enter nonnegative DIO threshold in B2",IF(NOT(AND(COUNT(B410,F410)=2,B410&gt;=0,F410&gt;0,COUNT(G410)=COUNTA(G410),N(G410)&gt;=0)),"Enter nonnegative values and positive period days",IF(NOT(OR(AND(COUNT(E410)=1,E410&gt;=0,COUNTA(C410:D410)=0),AND(E410="",COUNT(C410:D410)=2,MIN(C410:D410)&gt;=0))),"Enter average OR both opening and closing",IF(IF(IF(COUNT(E410)=1,E410,IF(C410/2+D410/2=0,(C410+D410)/2,C410/2+D410/2))=0,N(C410)+N(D410)+N(E410)=0,IF(B410=0,TRUE,B410/(IF(COUNT(E410)=1,E410,IF(C410/2+D410/2=0,(C410+D410)/2,C410/2+D410/2)))&gt;0)),"Ready","Calculated value below numeric range; rescale")))),"Check inputs / numeric range")))</f>
        <v/>
      </c>
      <c r="I410" s="8">
        <f>IF(H410&lt;&gt;"Ready","",IFERROR(IF(COUNT(E410)=1,E410,IF(C410/2+D410/2=0,(C410+D410)/2,C410/2+D410/2)),""))</f>
        <v/>
      </c>
      <c r="J410" s="8">
        <f>IF(H410&lt;&gt;"Ready","",IFERROR(IF(I410=0,"",B410/I410),""))</f>
        <v/>
      </c>
      <c r="K410" s="8">
        <f>IF(H410&lt;&gt;"Ready","",IFERROR(IF(OR(I410=0,B410=0),"",F410/J410),""))</f>
        <v/>
      </c>
      <c r="L410" s="8">
        <f>IF(H410&lt;&gt;"Ready","",IFERROR(IF(G410="","",I410*(G410/100)),""))</f>
        <v/>
      </c>
      <c r="M410" s="8">
        <f>IF(H410&lt;&gt;"Ready","",IFERROR(IF(I410=0,"No",IF(B410=0,"Yes",IF(OR(K410&lt;=$B$2,K410-$B$2&lt;=MIN(8.881784197001252E-16*MAX(ABS(K410),ABS($B$2)),1E-9)),"No","Yes"))),""))</f>
        <v/>
      </c>
      <c r="N410" s="8">
        <f>IF(H410&lt;&gt;"Ready","",IFERROR(IF(I410=0,"No inventory",IF(B410=0,"No COGS",IF(M410="Yes","Slow mover","Within threshold"))),""))</f>
        <v/>
      </c>
      <c r="O410" s="8">
        <f>IF(H410&lt;&gt;"Ready","",IFERROR(IF(I410=0,"Turnover and DIO undefined: average inventory is zero. Check snapshot coverage and valuation.",IF(B410=0,"Turnover is zero; DIO has no finite value because COGS is zero. Stock with no COGS is flagged for review.","")),""))</f>
        <v/>
      </c>
    </row>
    <row r="411">
      <c r="A411" s="6" t="n"/>
      <c r="B411" s="7" t="n"/>
      <c r="C411" s="7" t="n"/>
      <c r="D411" s="7" t="n"/>
      <c r="E411" s="7" t="n"/>
      <c r="F411" s="7" t="n"/>
      <c r="G411" s="7" t="n"/>
      <c r="H411" s="8">
        <f>IF(COUNTA(A411:G411)=0,"",IF(TRIM(A411&amp;"")="","Item required",IFERROR(IF(OR(COUNT($B$2)&lt;&gt;1,$B$2&lt;0),"Enter nonnegative DIO threshold in B2",IF(NOT(AND(COUNT(B411,F411)=2,B411&gt;=0,F411&gt;0,COUNT(G411)=COUNTA(G411),N(G411)&gt;=0)),"Enter nonnegative values and positive period days",IF(NOT(OR(AND(COUNT(E411)=1,E411&gt;=0,COUNTA(C411:D411)=0),AND(E411="",COUNT(C411:D411)=2,MIN(C411:D411)&gt;=0))),"Enter average OR both opening and closing",IF(IF(IF(COUNT(E411)=1,E411,IF(C411/2+D411/2=0,(C411+D411)/2,C411/2+D411/2))=0,N(C411)+N(D411)+N(E411)=0,IF(B411=0,TRUE,B411/(IF(COUNT(E411)=1,E411,IF(C411/2+D411/2=0,(C411+D411)/2,C411/2+D411/2)))&gt;0)),"Ready","Calculated value below numeric range; rescale")))),"Check inputs / numeric range")))</f>
        <v/>
      </c>
      <c r="I411" s="8">
        <f>IF(H411&lt;&gt;"Ready","",IFERROR(IF(COUNT(E411)=1,E411,IF(C411/2+D411/2=0,(C411+D411)/2,C411/2+D411/2)),""))</f>
        <v/>
      </c>
      <c r="J411" s="8">
        <f>IF(H411&lt;&gt;"Ready","",IFERROR(IF(I411=0,"",B411/I411),""))</f>
        <v/>
      </c>
      <c r="K411" s="8">
        <f>IF(H411&lt;&gt;"Ready","",IFERROR(IF(OR(I411=0,B411=0),"",F411/J411),""))</f>
        <v/>
      </c>
      <c r="L411" s="8">
        <f>IF(H411&lt;&gt;"Ready","",IFERROR(IF(G411="","",I411*(G411/100)),""))</f>
        <v/>
      </c>
      <c r="M411" s="8">
        <f>IF(H411&lt;&gt;"Ready","",IFERROR(IF(I411=0,"No",IF(B411=0,"Yes",IF(OR(K411&lt;=$B$2,K411-$B$2&lt;=MIN(8.881784197001252E-16*MAX(ABS(K411),ABS($B$2)),1E-9)),"No","Yes"))),""))</f>
        <v/>
      </c>
      <c r="N411" s="8">
        <f>IF(H411&lt;&gt;"Ready","",IFERROR(IF(I411=0,"No inventory",IF(B411=0,"No COGS",IF(M411="Yes","Slow mover","Within threshold"))),""))</f>
        <v/>
      </c>
      <c r="O411" s="8">
        <f>IF(H411&lt;&gt;"Ready","",IFERROR(IF(I411=0,"Turnover and DIO undefined: average inventory is zero. Check snapshot coverage and valuation.",IF(B411=0,"Turnover is zero; DIO has no finite value because COGS is zero. Stock with no COGS is flagged for review.","")),""))</f>
        <v/>
      </c>
    </row>
    <row r="412">
      <c r="A412" s="6" t="n"/>
      <c r="B412" s="7" t="n"/>
      <c r="C412" s="7" t="n"/>
      <c r="D412" s="7" t="n"/>
      <c r="E412" s="7" t="n"/>
      <c r="F412" s="7" t="n"/>
      <c r="G412" s="7" t="n"/>
      <c r="H412" s="8">
        <f>IF(COUNTA(A412:G412)=0,"",IF(TRIM(A412&amp;"")="","Item required",IFERROR(IF(OR(COUNT($B$2)&lt;&gt;1,$B$2&lt;0),"Enter nonnegative DIO threshold in B2",IF(NOT(AND(COUNT(B412,F412)=2,B412&gt;=0,F412&gt;0,COUNT(G412)=COUNTA(G412),N(G412)&gt;=0)),"Enter nonnegative values and positive period days",IF(NOT(OR(AND(COUNT(E412)=1,E412&gt;=0,COUNTA(C412:D412)=0),AND(E412="",COUNT(C412:D412)=2,MIN(C412:D412)&gt;=0))),"Enter average OR both opening and closing",IF(IF(IF(COUNT(E412)=1,E412,IF(C412/2+D412/2=0,(C412+D412)/2,C412/2+D412/2))=0,N(C412)+N(D412)+N(E412)=0,IF(B412=0,TRUE,B412/(IF(COUNT(E412)=1,E412,IF(C412/2+D412/2=0,(C412+D412)/2,C412/2+D412/2)))&gt;0)),"Ready","Calculated value below numeric range; rescale")))),"Check inputs / numeric range")))</f>
        <v/>
      </c>
      <c r="I412" s="8">
        <f>IF(H412&lt;&gt;"Ready","",IFERROR(IF(COUNT(E412)=1,E412,IF(C412/2+D412/2=0,(C412+D412)/2,C412/2+D412/2)),""))</f>
        <v/>
      </c>
      <c r="J412" s="8">
        <f>IF(H412&lt;&gt;"Ready","",IFERROR(IF(I412=0,"",B412/I412),""))</f>
        <v/>
      </c>
      <c r="K412" s="8">
        <f>IF(H412&lt;&gt;"Ready","",IFERROR(IF(OR(I412=0,B412=0),"",F412/J412),""))</f>
        <v/>
      </c>
      <c r="L412" s="8">
        <f>IF(H412&lt;&gt;"Ready","",IFERROR(IF(G412="","",I412*(G412/100)),""))</f>
        <v/>
      </c>
      <c r="M412" s="8">
        <f>IF(H412&lt;&gt;"Ready","",IFERROR(IF(I412=0,"No",IF(B412=0,"Yes",IF(OR(K412&lt;=$B$2,K412-$B$2&lt;=MIN(8.881784197001252E-16*MAX(ABS(K412),ABS($B$2)),1E-9)),"No","Yes"))),""))</f>
        <v/>
      </c>
      <c r="N412" s="8">
        <f>IF(H412&lt;&gt;"Ready","",IFERROR(IF(I412=0,"No inventory",IF(B412=0,"No COGS",IF(M412="Yes","Slow mover","Within threshold"))),""))</f>
        <v/>
      </c>
      <c r="O412" s="8">
        <f>IF(H412&lt;&gt;"Ready","",IFERROR(IF(I412=0,"Turnover and DIO undefined: average inventory is zero. Check snapshot coverage and valuation.",IF(B412=0,"Turnover is zero; DIO has no finite value because COGS is zero. Stock with no COGS is flagged for review.","")),""))</f>
        <v/>
      </c>
    </row>
    <row r="413">
      <c r="A413" s="6" t="n"/>
      <c r="B413" s="7" t="n"/>
      <c r="C413" s="7" t="n"/>
      <c r="D413" s="7" t="n"/>
      <c r="E413" s="7" t="n"/>
      <c r="F413" s="7" t="n"/>
      <c r="G413" s="7" t="n"/>
      <c r="H413" s="8">
        <f>IF(COUNTA(A413:G413)=0,"",IF(TRIM(A413&amp;"")="","Item required",IFERROR(IF(OR(COUNT($B$2)&lt;&gt;1,$B$2&lt;0),"Enter nonnegative DIO threshold in B2",IF(NOT(AND(COUNT(B413,F413)=2,B413&gt;=0,F413&gt;0,COUNT(G413)=COUNTA(G413),N(G413)&gt;=0)),"Enter nonnegative values and positive period days",IF(NOT(OR(AND(COUNT(E413)=1,E413&gt;=0,COUNTA(C413:D413)=0),AND(E413="",COUNT(C413:D413)=2,MIN(C413:D413)&gt;=0))),"Enter average OR both opening and closing",IF(IF(IF(COUNT(E413)=1,E413,IF(C413/2+D413/2=0,(C413+D413)/2,C413/2+D413/2))=0,N(C413)+N(D413)+N(E413)=0,IF(B413=0,TRUE,B413/(IF(COUNT(E413)=1,E413,IF(C413/2+D413/2=0,(C413+D413)/2,C413/2+D413/2)))&gt;0)),"Ready","Calculated value below numeric range; rescale")))),"Check inputs / numeric range")))</f>
        <v/>
      </c>
      <c r="I413" s="8">
        <f>IF(H413&lt;&gt;"Ready","",IFERROR(IF(COUNT(E413)=1,E413,IF(C413/2+D413/2=0,(C413+D413)/2,C413/2+D413/2)),""))</f>
        <v/>
      </c>
      <c r="J413" s="8">
        <f>IF(H413&lt;&gt;"Ready","",IFERROR(IF(I413=0,"",B413/I413),""))</f>
        <v/>
      </c>
      <c r="K413" s="8">
        <f>IF(H413&lt;&gt;"Ready","",IFERROR(IF(OR(I413=0,B413=0),"",F413/J413),""))</f>
        <v/>
      </c>
      <c r="L413" s="8">
        <f>IF(H413&lt;&gt;"Ready","",IFERROR(IF(G413="","",I413*(G413/100)),""))</f>
        <v/>
      </c>
      <c r="M413" s="8">
        <f>IF(H413&lt;&gt;"Ready","",IFERROR(IF(I413=0,"No",IF(B413=0,"Yes",IF(OR(K413&lt;=$B$2,K413-$B$2&lt;=MIN(8.881784197001252E-16*MAX(ABS(K413),ABS($B$2)),1E-9)),"No","Yes"))),""))</f>
        <v/>
      </c>
      <c r="N413" s="8">
        <f>IF(H413&lt;&gt;"Ready","",IFERROR(IF(I413=0,"No inventory",IF(B413=0,"No COGS",IF(M413="Yes","Slow mover","Within threshold"))),""))</f>
        <v/>
      </c>
      <c r="O413" s="8">
        <f>IF(H413&lt;&gt;"Ready","",IFERROR(IF(I413=0,"Turnover and DIO undefined: average inventory is zero. Check snapshot coverage and valuation.",IF(B413=0,"Turnover is zero; DIO has no finite value because COGS is zero. Stock with no COGS is flagged for review.","")),""))</f>
        <v/>
      </c>
    </row>
    <row r="414">
      <c r="A414" s="6" t="n"/>
      <c r="B414" s="7" t="n"/>
      <c r="C414" s="7" t="n"/>
      <c r="D414" s="7" t="n"/>
      <c r="E414" s="7" t="n"/>
      <c r="F414" s="7" t="n"/>
      <c r="G414" s="7" t="n"/>
      <c r="H414" s="8">
        <f>IF(COUNTA(A414:G414)=0,"",IF(TRIM(A414&amp;"")="","Item required",IFERROR(IF(OR(COUNT($B$2)&lt;&gt;1,$B$2&lt;0),"Enter nonnegative DIO threshold in B2",IF(NOT(AND(COUNT(B414,F414)=2,B414&gt;=0,F414&gt;0,COUNT(G414)=COUNTA(G414),N(G414)&gt;=0)),"Enter nonnegative values and positive period days",IF(NOT(OR(AND(COUNT(E414)=1,E414&gt;=0,COUNTA(C414:D414)=0),AND(E414="",COUNT(C414:D414)=2,MIN(C414:D414)&gt;=0))),"Enter average OR both opening and closing",IF(IF(IF(COUNT(E414)=1,E414,IF(C414/2+D414/2=0,(C414+D414)/2,C414/2+D414/2))=0,N(C414)+N(D414)+N(E414)=0,IF(B414=0,TRUE,B414/(IF(COUNT(E414)=1,E414,IF(C414/2+D414/2=0,(C414+D414)/2,C414/2+D414/2)))&gt;0)),"Ready","Calculated value below numeric range; rescale")))),"Check inputs / numeric range")))</f>
        <v/>
      </c>
      <c r="I414" s="8">
        <f>IF(H414&lt;&gt;"Ready","",IFERROR(IF(COUNT(E414)=1,E414,IF(C414/2+D414/2=0,(C414+D414)/2,C414/2+D414/2)),""))</f>
        <v/>
      </c>
      <c r="J414" s="8">
        <f>IF(H414&lt;&gt;"Ready","",IFERROR(IF(I414=0,"",B414/I414),""))</f>
        <v/>
      </c>
      <c r="K414" s="8">
        <f>IF(H414&lt;&gt;"Ready","",IFERROR(IF(OR(I414=0,B414=0),"",F414/J414),""))</f>
        <v/>
      </c>
      <c r="L414" s="8">
        <f>IF(H414&lt;&gt;"Ready","",IFERROR(IF(G414="","",I414*(G414/100)),""))</f>
        <v/>
      </c>
      <c r="M414" s="8">
        <f>IF(H414&lt;&gt;"Ready","",IFERROR(IF(I414=0,"No",IF(B414=0,"Yes",IF(OR(K414&lt;=$B$2,K414-$B$2&lt;=MIN(8.881784197001252E-16*MAX(ABS(K414),ABS($B$2)),1E-9)),"No","Yes"))),""))</f>
        <v/>
      </c>
      <c r="N414" s="8">
        <f>IF(H414&lt;&gt;"Ready","",IFERROR(IF(I414=0,"No inventory",IF(B414=0,"No COGS",IF(M414="Yes","Slow mover","Within threshold"))),""))</f>
        <v/>
      </c>
      <c r="O414" s="8">
        <f>IF(H414&lt;&gt;"Ready","",IFERROR(IF(I414=0,"Turnover and DIO undefined: average inventory is zero. Check snapshot coverage and valuation.",IF(B414=0,"Turnover is zero; DIO has no finite value because COGS is zero. Stock with no COGS is flagged for review.","")),""))</f>
        <v/>
      </c>
    </row>
    <row r="415">
      <c r="A415" s="6" t="n"/>
      <c r="B415" s="7" t="n"/>
      <c r="C415" s="7" t="n"/>
      <c r="D415" s="7" t="n"/>
      <c r="E415" s="7" t="n"/>
      <c r="F415" s="7" t="n"/>
      <c r="G415" s="7" t="n"/>
      <c r="H415" s="8">
        <f>IF(COUNTA(A415:G415)=0,"",IF(TRIM(A415&amp;"")="","Item required",IFERROR(IF(OR(COUNT($B$2)&lt;&gt;1,$B$2&lt;0),"Enter nonnegative DIO threshold in B2",IF(NOT(AND(COUNT(B415,F415)=2,B415&gt;=0,F415&gt;0,COUNT(G415)=COUNTA(G415),N(G415)&gt;=0)),"Enter nonnegative values and positive period days",IF(NOT(OR(AND(COUNT(E415)=1,E415&gt;=0,COUNTA(C415:D415)=0),AND(E415="",COUNT(C415:D415)=2,MIN(C415:D415)&gt;=0))),"Enter average OR both opening and closing",IF(IF(IF(COUNT(E415)=1,E415,IF(C415/2+D415/2=0,(C415+D415)/2,C415/2+D415/2))=0,N(C415)+N(D415)+N(E415)=0,IF(B415=0,TRUE,B415/(IF(COUNT(E415)=1,E415,IF(C415/2+D415/2=0,(C415+D415)/2,C415/2+D415/2)))&gt;0)),"Ready","Calculated value below numeric range; rescale")))),"Check inputs / numeric range")))</f>
        <v/>
      </c>
      <c r="I415" s="8">
        <f>IF(H415&lt;&gt;"Ready","",IFERROR(IF(COUNT(E415)=1,E415,IF(C415/2+D415/2=0,(C415+D415)/2,C415/2+D415/2)),""))</f>
        <v/>
      </c>
      <c r="J415" s="8">
        <f>IF(H415&lt;&gt;"Ready","",IFERROR(IF(I415=0,"",B415/I415),""))</f>
        <v/>
      </c>
      <c r="K415" s="8">
        <f>IF(H415&lt;&gt;"Ready","",IFERROR(IF(OR(I415=0,B415=0),"",F415/J415),""))</f>
        <v/>
      </c>
      <c r="L415" s="8">
        <f>IF(H415&lt;&gt;"Ready","",IFERROR(IF(G415="","",I415*(G415/100)),""))</f>
        <v/>
      </c>
      <c r="M415" s="8">
        <f>IF(H415&lt;&gt;"Ready","",IFERROR(IF(I415=0,"No",IF(B415=0,"Yes",IF(OR(K415&lt;=$B$2,K415-$B$2&lt;=MIN(8.881784197001252E-16*MAX(ABS(K415),ABS($B$2)),1E-9)),"No","Yes"))),""))</f>
        <v/>
      </c>
      <c r="N415" s="8">
        <f>IF(H415&lt;&gt;"Ready","",IFERROR(IF(I415=0,"No inventory",IF(B415=0,"No COGS",IF(M415="Yes","Slow mover","Within threshold"))),""))</f>
        <v/>
      </c>
      <c r="O415" s="8">
        <f>IF(H415&lt;&gt;"Ready","",IFERROR(IF(I415=0,"Turnover and DIO undefined: average inventory is zero. Check snapshot coverage and valuation.",IF(B415=0,"Turnover is zero; DIO has no finite value because COGS is zero. Stock with no COGS is flagged for review.","")),""))</f>
        <v/>
      </c>
    </row>
    <row r="416">
      <c r="A416" s="6" t="n"/>
      <c r="B416" s="7" t="n"/>
      <c r="C416" s="7" t="n"/>
      <c r="D416" s="7" t="n"/>
      <c r="E416" s="7" t="n"/>
      <c r="F416" s="7" t="n"/>
      <c r="G416" s="7" t="n"/>
      <c r="H416" s="8">
        <f>IF(COUNTA(A416:G416)=0,"",IF(TRIM(A416&amp;"")="","Item required",IFERROR(IF(OR(COUNT($B$2)&lt;&gt;1,$B$2&lt;0),"Enter nonnegative DIO threshold in B2",IF(NOT(AND(COUNT(B416,F416)=2,B416&gt;=0,F416&gt;0,COUNT(G416)=COUNTA(G416),N(G416)&gt;=0)),"Enter nonnegative values and positive period days",IF(NOT(OR(AND(COUNT(E416)=1,E416&gt;=0,COUNTA(C416:D416)=0),AND(E416="",COUNT(C416:D416)=2,MIN(C416:D416)&gt;=0))),"Enter average OR both opening and closing",IF(IF(IF(COUNT(E416)=1,E416,IF(C416/2+D416/2=0,(C416+D416)/2,C416/2+D416/2))=0,N(C416)+N(D416)+N(E416)=0,IF(B416=0,TRUE,B416/(IF(COUNT(E416)=1,E416,IF(C416/2+D416/2=0,(C416+D416)/2,C416/2+D416/2)))&gt;0)),"Ready","Calculated value below numeric range; rescale")))),"Check inputs / numeric range")))</f>
        <v/>
      </c>
      <c r="I416" s="8">
        <f>IF(H416&lt;&gt;"Ready","",IFERROR(IF(COUNT(E416)=1,E416,IF(C416/2+D416/2=0,(C416+D416)/2,C416/2+D416/2)),""))</f>
        <v/>
      </c>
      <c r="J416" s="8">
        <f>IF(H416&lt;&gt;"Ready","",IFERROR(IF(I416=0,"",B416/I416),""))</f>
        <v/>
      </c>
      <c r="K416" s="8">
        <f>IF(H416&lt;&gt;"Ready","",IFERROR(IF(OR(I416=0,B416=0),"",F416/J416),""))</f>
        <v/>
      </c>
      <c r="L416" s="8">
        <f>IF(H416&lt;&gt;"Ready","",IFERROR(IF(G416="","",I416*(G416/100)),""))</f>
        <v/>
      </c>
      <c r="M416" s="8">
        <f>IF(H416&lt;&gt;"Ready","",IFERROR(IF(I416=0,"No",IF(B416=0,"Yes",IF(OR(K416&lt;=$B$2,K416-$B$2&lt;=MIN(8.881784197001252E-16*MAX(ABS(K416),ABS($B$2)),1E-9)),"No","Yes"))),""))</f>
        <v/>
      </c>
      <c r="N416" s="8">
        <f>IF(H416&lt;&gt;"Ready","",IFERROR(IF(I416=0,"No inventory",IF(B416=0,"No COGS",IF(M416="Yes","Slow mover","Within threshold"))),""))</f>
        <v/>
      </c>
      <c r="O416" s="8">
        <f>IF(H416&lt;&gt;"Ready","",IFERROR(IF(I416=0,"Turnover and DIO undefined: average inventory is zero. Check snapshot coverage and valuation.",IF(B416=0,"Turnover is zero; DIO has no finite value because COGS is zero. Stock with no COGS is flagged for review.","")),""))</f>
        <v/>
      </c>
    </row>
    <row r="417">
      <c r="A417" s="6" t="n"/>
      <c r="B417" s="7" t="n"/>
      <c r="C417" s="7" t="n"/>
      <c r="D417" s="7" t="n"/>
      <c r="E417" s="7" t="n"/>
      <c r="F417" s="7" t="n"/>
      <c r="G417" s="7" t="n"/>
      <c r="H417" s="8">
        <f>IF(COUNTA(A417:G417)=0,"",IF(TRIM(A417&amp;"")="","Item required",IFERROR(IF(OR(COUNT($B$2)&lt;&gt;1,$B$2&lt;0),"Enter nonnegative DIO threshold in B2",IF(NOT(AND(COUNT(B417,F417)=2,B417&gt;=0,F417&gt;0,COUNT(G417)=COUNTA(G417),N(G417)&gt;=0)),"Enter nonnegative values and positive period days",IF(NOT(OR(AND(COUNT(E417)=1,E417&gt;=0,COUNTA(C417:D417)=0),AND(E417="",COUNT(C417:D417)=2,MIN(C417:D417)&gt;=0))),"Enter average OR both opening and closing",IF(IF(IF(COUNT(E417)=1,E417,IF(C417/2+D417/2=0,(C417+D417)/2,C417/2+D417/2))=0,N(C417)+N(D417)+N(E417)=0,IF(B417=0,TRUE,B417/(IF(COUNT(E417)=1,E417,IF(C417/2+D417/2=0,(C417+D417)/2,C417/2+D417/2)))&gt;0)),"Ready","Calculated value below numeric range; rescale")))),"Check inputs / numeric range")))</f>
        <v/>
      </c>
      <c r="I417" s="8">
        <f>IF(H417&lt;&gt;"Ready","",IFERROR(IF(COUNT(E417)=1,E417,IF(C417/2+D417/2=0,(C417+D417)/2,C417/2+D417/2)),""))</f>
        <v/>
      </c>
      <c r="J417" s="8">
        <f>IF(H417&lt;&gt;"Ready","",IFERROR(IF(I417=0,"",B417/I417),""))</f>
        <v/>
      </c>
      <c r="K417" s="8">
        <f>IF(H417&lt;&gt;"Ready","",IFERROR(IF(OR(I417=0,B417=0),"",F417/J417),""))</f>
        <v/>
      </c>
      <c r="L417" s="8">
        <f>IF(H417&lt;&gt;"Ready","",IFERROR(IF(G417="","",I417*(G417/100)),""))</f>
        <v/>
      </c>
      <c r="M417" s="8">
        <f>IF(H417&lt;&gt;"Ready","",IFERROR(IF(I417=0,"No",IF(B417=0,"Yes",IF(OR(K417&lt;=$B$2,K417-$B$2&lt;=MIN(8.881784197001252E-16*MAX(ABS(K417),ABS($B$2)),1E-9)),"No","Yes"))),""))</f>
        <v/>
      </c>
      <c r="N417" s="8">
        <f>IF(H417&lt;&gt;"Ready","",IFERROR(IF(I417=0,"No inventory",IF(B417=0,"No COGS",IF(M417="Yes","Slow mover","Within threshold"))),""))</f>
        <v/>
      </c>
      <c r="O417" s="8">
        <f>IF(H417&lt;&gt;"Ready","",IFERROR(IF(I417=0,"Turnover and DIO undefined: average inventory is zero. Check snapshot coverage and valuation.",IF(B417=0,"Turnover is zero; DIO has no finite value because COGS is zero. Stock with no COGS is flagged for review.","")),""))</f>
        <v/>
      </c>
    </row>
    <row r="418">
      <c r="A418" s="6" t="n"/>
      <c r="B418" s="7" t="n"/>
      <c r="C418" s="7" t="n"/>
      <c r="D418" s="7" t="n"/>
      <c r="E418" s="7" t="n"/>
      <c r="F418" s="7" t="n"/>
      <c r="G418" s="7" t="n"/>
      <c r="H418" s="8">
        <f>IF(COUNTA(A418:G418)=0,"",IF(TRIM(A418&amp;"")="","Item required",IFERROR(IF(OR(COUNT($B$2)&lt;&gt;1,$B$2&lt;0),"Enter nonnegative DIO threshold in B2",IF(NOT(AND(COUNT(B418,F418)=2,B418&gt;=0,F418&gt;0,COUNT(G418)=COUNTA(G418),N(G418)&gt;=0)),"Enter nonnegative values and positive period days",IF(NOT(OR(AND(COUNT(E418)=1,E418&gt;=0,COUNTA(C418:D418)=0),AND(E418="",COUNT(C418:D418)=2,MIN(C418:D418)&gt;=0))),"Enter average OR both opening and closing",IF(IF(IF(COUNT(E418)=1,E418,IF(C418/2+D418/2=0,(C418+D418)/2,C418/2+D418/2))=0,N(C418)+N(D418)+N(E418)=0,IF(B418=0,TRUE,B418/(IF(COUNT(E418)=1,E418,IF(C418/2+D418/2=0,(C418+D418)/2,C418/2+D418/2)))&gt;0)),"Ready","Calculated value below numeric range; rescale")))),"Check inputs / numeric range")))</f>
        <v/>
      </c>
      <c r="I418" s="8">
        <f>IF(H418&lt;&gt;"Ready","",IFERROR(IF(COUNT(E418)=1,E418,IF(C418/2+D418/2=0,(C418+D418)/2,C418/2+D418/2)),""))</f>
        <v/>
      </c>
      <c r="J418" s="8">
        <f>IF(H418&lt;&gt;"Ready","",IFERROR(IF(I418=0,"",B418/I418),""))</f>
        <v/>
      </c>
      <c r="K418" s="8">
        <f>IF(H418&lt;&gt;"Ready","",IFERROR(IF(OR(I418=0,B418=0),"",F418/J418),""))</f>
        <v/>
      </c>
      <c r="L418" s="8">
        <f>IF(H418&lt;&gt;"Ready","",IFERROR(IF(G418="","",I418*(G418/100)),""))</f>
        <v/>
      </c>
      <c r="M418" s="8">
        <f>IF(H418&lt;&gt;"Ready","",IFERROR(IF(I418=0,"No",IF(B418=0,"Yes",IF(OR(K418&lt;=$B$2,K418-$B$2&lt;=MIN(8.881784197001252E-16*MAX(ABS(K418),ABS($B$2)),1E-9)),"No","Yes"))),""))</f>
        <v/>
      </c>
      <c r="N418" s="8">
        <f>IF(H418&lt;&gt;"Ready","",IFERROR(IF(I418=0,"No inventory",IF(B418=0,"No COGS",IF(M418="Yes","Slow mover","Within threshold"))),""))</f>
        <v/>
      </c>
      <c r="O418" s="8">
        <f>IF(H418&lt;&gt;"Ready","",IFERROR(IF(I418=0,"Turnover and DIO undefined: average inventory is zero. Check snapshot coverage and valuation.",IF(B418=0,"Turnover is zero; DIO has no finite value because COGS is zero. Stock with no COGS is flagged for review.","")),""))</f>
        <v/>
      </c>
    </row>
    <row r="419">
      <c r="A419" s="6" t="n"/>
      <c r="B419" s="7" t="n"/>
      <c r="C419" s="7" t="n"/>
      <c r="D419" s="7" t="n"/>
      <c r="E419" s="7" t="n"/>
      <c r="F419" s="7" t="n"/>
      <c r="G419" s="7" t="n"/>
      <c r="H419" s="8">
        <f>IF(COUNTA(A419:G419)=0,"",IF(TRIM(A419&amp;"")="","Item required",IFERROR(IF(OR(COUNT($B$2)&lt;&gt;1,$B$2&lt;0),"Enter nonnegative DIO threshold in B2",IF(NOT(AND(COUNT(B419,F419)=2,B419&gt;=0,F419&gt;0,COUNT(G419)=COUNTA(G419),N(G419)&gt;=0)),"Enter nonnegative values and positive period days",IF(NOT(OR(AND(COUNT(E419)=1,E419&gt;=0,COUNTA(C419:D419)=0),AND(E419="",COUNT(C419:D419)=2,MIN(C419:D419)&gt;=0))),"Enter average OR both opening and closing",IF(IF(IF(COUNT(E419)=1,E419,IF(C419/2+D419/2=0,(C419+D419)/2,C419/2+D419/2))=0,N(C419)+N(D419)+N(E419)=0,IF(B419=0,TRUE,B419/(IF(COUNT(E419)=1,E419,IF(C419/2+D419/2=0,(C419+D419)/2,C419/2+D419/2)))&gt;0)),"Ready","Calculated value below numeric range; rescale")))),"Check inputs / numeric range")))</f>
        <v/>
      </c>
      <c r="I419" s="8">
        <f>IF(H419&lt;&gt;"Ready","",IFERROR(IF(COUNT(E419)=1,E419,IF(C419/2+D419/2=0,(C419+D419)/2,C419/2+D419/2)),""))</f>
        <v/>
      </c>
      <c r="J419" s="8">
        <f>IF(H419&lt;&gt;"Ready","",IFERROR(IF(I419=0,"",B419/I419),""))</f>
        <v/>
      </c>
      <c r="K419" s="8">
        <f>IF(H419&lt;&gt;"Ready","",IFERROR(IF(OR(I419=0,B419=0),"",F419/J419),""))</f>
        <v/>
      </c>
      <c r="L419" s="8">
        <f>IF(H419&lt;&gt;"Ready","",IFERROR(IF(G419="","",I419*(G419/100)),""))</f>
        <v/>
      </c>
      <c r="M419" s="8">
        <f>IF(H419&lt;&gt;"Ready","",IFERROR(IF(I419=0,"No",IF(B419=0,"Yes",IF(OR(K419&lt;=$B$2,K419-$B$2&lt;=MIN(8.881784197001252E-16*MAX(ABS(K419),ABS($B$2)),1E-9)),"No","Yes"))),""))</f>
        <v/>
      </c>
      <c r="N419" s="8">
        <f>IF(H419&lt;&gt;"Ready","",IFERROR(IF(I419=0,"No inventory",IF(B419=0,"No COGS",IF(M419="Yes","Slow mover","Within threshold"))),""))</f>
        <v/>
      </c>
      <c r="O419" s="8">
        <f>IF(H419&lt;&gt;"Ready","",IFERROR(IF(I419=0,"Turnover and DIO undefined: average inventory is zero. Check snapshot coverage and valuation.",IF(B419=0,"Turnover is zero; DIO has no finite value because COGS is zero. Stock with no COGS is flagged for review.","")),""))</f>
        <v/>
      </c>
    </row>
    <row r="420">
      <c r="A420" s="6" t="n"/>
      <c r="B420" s="7" t="n"/>
      <c r="C420" s="7" t="n"/>
      <c r="D420" s="7" t="n"/>
      <c r="E420" s="7" t="n"/>
      <c r="F420" s="7" t="n"/>
      <c r="G420" s="7" t="n"/>
      <c r="H420" s="8">
        <f>IF(COUNTA(A420:G420)=0,"",IF(TRIM(A420&amp;"")="","Item required",IFERROR(IF(OR(COUNT($B$2)&lt;&gt;1,$B$2&lt;0),"Enter nonnegative DIO threshold in B2",IF(NOT(AND(COUNT(B420,F420)=2,B420&gt;=0,F420&gt;0,COUNT(G420)=COUNTA(G420),N(G420)&gt;=0)),"Enter nonnegative values and positive period days",IF(NOT(OR(AND(COUNT(E420)=1,E420&gt;=0,COUNTA(C420:D420)=0),AND(E420="",COUNT(C420:D420)=2,MIN(C420:D420)&gt;=0))),"Enter average OR both opening and closing",IF(IF(IF(COUNT(E420)=1,E420,IF(C420/2+D420/2=0,(C420+D420)/2,C420/2+D420/2))=0,N(C420)+N(D420)+N(E420)=0,IF(B420=0,TRUE,B420/(IF(COUNT(E420)=1,E420,IF(C420/2+D420/2=0,(C420+D420)/2,C420/2+D420/2)))&gt;0)),"Ready","Calculated value below numeric range; rescale")))),"Check inputs / numeric range")))</f>
        <v/>
      </c>
      <c r="I420" s="8">
        <f>IF(H420&lt;&gt;"Ready","",IFERROR(IF(COUNT(E420)=1,E420,IF(C420/2+D420/2=0,(C420+D420)/2,C420/2+D420/2)),""))</f>
        <v/>
      </c>
      <c r="J420" s="8">
        <f>IF(H420&lt;&gt;"Ready","",IFERROR(IF(I420=0,"",B420/I420),""))</f>
        <v/>
      </c>
      <c r="K420" s="8">
        <f>IF(H420&lt;&gt;"Ready","",IFERROR(IF(OR(I420=0,B420=0),"",F420/J420),""))</f>
        <v/>
      </c>
      <c r="L420" s="8">
        <f>IF(H420&lt;&gt;"Ready","",IFERROR(IF(G420="","",I420*(G420/100)),""))</f>
        <v/>
      </c>
      <c r="M420" s="8">
        <f>IF(H420&lt;&gt;"Ready","",IFERROR(IF(I420=0,"No",IF(B420=0,"Yes",IF(OR(K420&lt;=$B$2,K420-$B$2&lt;=MIN(8.881784197001252E-16*MAX(ABS(K420),ABS($B$2)),1E-9)),"No","Yes"))),""))</f>
        <v/>
      </c>
      <c r="N420" s="8">
        <f>IF(H420&lt;&gt;"Ready","",IFERROR(IF(I420=0,"No inventory",IF(B420=0,"No COGS",IF(M420="Yes","Slow mover","Within threshold"))),""))</f>
        <v/>
      </c>
      <c r="O420" s="8">
        <f>IF(H420&lt;&gt;"Ready","",IFERROR(IF(I420=0,"Turnover and DIO undefined: average inventory is zero. Check snapshot coverage and valuation.",IF(B420=0,"Turnover is zero; DIO has no finite value because COGS is zero. Stock with no COGS is flagged for review.","")),""))</f>
        <v/>
      </c>
    </row>
    <row r="421">
      <c r="A421" s="6" t="n"/>
      <c r="B421" s="7" t="n"/>
      <c r="C421" s="7" t="n"/>
      <c r="D421" s="7" t="n"/>
      <c r="E421" s="7" t="n"/>
      <c r="F421" s="7" t="n"/>
      <c r="G421" s="7" t="n"/>
      <c r="H421" s="8">
        <f>IF(COUNTA(A421:G421)=0,"",IF(TRIM(A421&amp;"")="","Item required",IFERROR(IF(OR(COUNT($B$2)&lt;&gt;1,$B$2&lt;0),"Enter nonnegative DIO threshold in B2",IF(NOT(AND(COUNT(B421,F421)=2,B421&gt;=0,F421&gt;0,COUNT(G421)=COUNTA(G421),N(G421)&gt;=0)),"Enter nonnegative values and positive period days",IF(NOT(OR(AND(COUNT(E421)=1,E421&gt;=0,COUNTA(C421:D421)=0),AND(E421="",COUNT(C421:D421)=2,MIN(C421:D421)&gt;=0))),"Enter average OR both opening and closing",IF(IF(IF(COUNT(E421)=1,E421,IF(C421/2+D421/2=0,(C421+D421)/2,C421/2+D421/2))=0,N(C421)+N(D421)+N(E421)=0,IF(B421=0,TRUE,B421/(IF(COUNT(E421)=1,E421,IF(C421/2+D421/2=0,(C421+D421)/2,C421/2+D421/2)))&gt;0)),"Ready","Calculated value below numeric range; rescale")))),"Check inputs / numeric range")))</f>
        <v/>
      </c>
      <c r="I421" s="8">
        <f>IF(H421&lt;&gt;"Ready","",IFERROR(IF(COUNT(E421)=1,E421,IF(C421/2+D421/2=0,(C421+D421)/2,C421/2+D421/2)),""))</f>
        <v/>
      </c>
      <c r="J421" s="8">
        <f>IF(H421&lt;&gt;"Ready","",IFERROR(IF(I421=0,"",B421/I421),""))</f>
        <v/>
      </c>
      <c r="K421" s="8">
        <f>IF(H421&lt;&gt;"Ready","",IFERROR(IF(OR(I421=0,B421=0),"",F421/J421),""))</f>
        <v/>
      </c>
      <c r="L421" s="8">
        <f>IF(H421&lt;&gt;"Ready","",IFERROR(IF(G421="","",I421*(G421/100)),""))</f>
        <v/>
      </c>
      <c r="M421" s="8">
        <f>IF(H421&lt;&gt;"Ready","",IFERROR(IF(I421=0,"No",IF(B421=0,"Yes",IF(OR(K421&lt;=$B$2,K421-$B$2&lt;=MIN(8.881784197001252E-16*MAX(ABS(K421),ABS($B$2)),1E-9)),"No","Yes"))),""))</f>
        <v/>
      </c>
      <c r="N421" s="8">
        <f>IF(H421&lt;&gt;"Ready","",IFERROR(IF(I421=0,"No inventory",IF(B421=0,"No COGS",IF(M421="Yes","Slow mover","Within threshold"))),""))</f>
        <v/>
      </c>
      <c r="O421" s="8">
        <f>IF(H421&lt;&gt;"Ready","",IFERROR(IF(I421=0,"Turnover and DIO undefined: average inventory is zero. Check snapshot coverage and valuation.",IF(B421=0,"Turnover is zero; DIO has no finite value because COGS is zero. Stock with no COGS is flagged for review.","")),""))</f>
        <v/>
      </c>
    </row>
    <row r="422">
      <c r="A422" s="6" t="n"/>
      <c r="B422" s="7" t="n"/>
      <c r="C422" s="7" t="n"/>
      <c r="D422" s="7" t="n"/>
      <c r="E422" s="7" t="n"/>
      <c r="F422" s="7" t="n"/>
      <c r="G422" s="7" t="n"/>
      <c r="H422" s="8">
        <f>IF(COUNTA(A422:G422)=0,"",IF(TRIM(A422&amp;"")="","Item required",IFERROR(IF(OR(COUNT($B$2)&lt;&gt;1,$B$2&lt;0),"Enter nonnegative DIO threshold in B2",IF(NOT(AND(COUNT(B422,F422)=2,B422&gt;=0,F422&gt;0,COUNT(G422)=COUNTA(G422),N(G422)&gt;=0)),"Enter nonnegative values and positive period days",IF(NOT(OR(AND(COUNT(E422)=1,E422&gt;=0,COUNTA(C422:D422)=0),AND(E422="",COUNT(C422:D422)=2,MIN(C422:D422)&gt;=0))),"Enter average OR both opening and closing",IF(IF(IF(COUNT(E422)=1,E422,IF(C422/2+D422/2=0,(C422+D422)/2,C422/2+D422/2))=0,N(C422)+N(D422)+N(E422)=0,IF(B422=0,TRUE,B422/(IF(COUNT(E422)=1,E422,IF(C422/2+D422/2=0,(C422+D422)/2,C422/2+D422/2)))&gt;0)),"Ready","Calculated value below numeric range; rescale")))),"Check inputs / numeric range")))</f>
        <v/>
      </c>
      <c r="I422" s="8">
        <f>IF(H422&lt;&gt;"Ready","",IFERROR(IF(COUNT(E422)=1,E422,IF(C422/2+D422/2=0,(C422+D422)/2,C422/2+D422/2)),""))</f>
        <v/>
      </c>
      <c r="J422" s="8">
        <f>IF(H422&lt;&gt;"Ready","",IFERROR(IF(I422=0,"",B422/I422),""))</f>
        <v/>
      </c>
      <c r="K422" s="8">
        <f>IF(H422&lt;&gt;"Ready","",IFERROR(IF(OR(I422=0,B422=0),"",F422/J422),""))</f>
        <v/>
      </c>
      <c r="L422" s="8">
        <f>IF(H422&lt;&gt;"Ready","",IFERROR(IF(G422="","",I422*(G422/100)),""))</f>
        <v/>
      </c>
      <c r="M422" s="8">
        <f>IF(H422&lt;&gt;"Ready","",IFERROR(IF(I422=0,"No",IF(B422=0,"Yes",IF(OR(K422&lt;=$B$2,K422-$B$2&lt;=MIN(8.881784197001252E-16*MAX(ABS(K422),ABS($B$2)),1E-9)),"No","Yes"))),""))</f>
        <v/>
      </c>
      <c r="N422" s="8">
        <f>IF(H422&lt;&gt;"Ready","",IFERROR(IF(I422=0,"No inventory",IF(B422=0,"No COGS",IF(M422="Yes","Slow mover","Within threshold"))),""))</f>
        <v/>
      </c>
      <c r="O422" s="8">
        <f>IF(H422&lt;&gt;"Ready","",IFERROR(IF(I422=0,"Turnover and DIO undefined: average inventory is zero. Check snapshot coverage and valuation.",IF(B422=0,"Turnover is zero; DIO has no finite value because COGS is zero. Stock with no COGS is flagged for review.","")),""))</f>
        <v/>
      </c>
    </row>
    <row r="423">
      <c r="A423" s="6" t="n"/>
      <c r="B423" s="7" t="n"/>
      <c r="C423" s="7" t="n"/>
      <c r="D423" s="7" t="n"/>
      <c r="E423" s="7" t="n"/>
      <c r="F423" s="7" t="n"/>
      <c r="G423" s="7" t="n"/>
      <c r="H423" s="8">
        <f>IF(COUNTA(A423:G423)=0,"",IF(TRIM(A423&amp;"")="","Item required",IFERROR(IF(OR(COUNT($B$2)&lt;&gt;1,$B$2&lt;0),"Enter nonnegative DIO threshold in B2",IF(NOT(AND(COUNT(B423,F423)=2,B423&gt;=0,F423&gt;0,COUNT(G423)=COUNTA(G423),N(G423)&gt;=0)),"Enter nonnegative values and positive period days",IF(NOT(OR(AND(COUNT(E423)=1,E423&gt;=0,COUNTA(C423:D423)=0),AND(E423="",COUNT(C423:D423)=2,MIN(C423:D423)&gt;=0))),"Enter average OR both opening and closing",IF(IF(IF(COUNT(E423)=1,E423,IF(C423/2+D423/2=0,(C423+D423)/2,C423/2+D423/2))=0,N(C423)+N(D423)+N(E423)=0,IF(B423=0,TRUE,B423/(IF(COUNT(E423)=1,E423,IF(C423/2+D423/2=0,(C423+D423)/2,C423/2+D423/2)))&gt;0)),"Ready","Calculated value below numeric range; rescale")))),"Check inputs / numeric range")))</f>
        <v/>
      </c>
      <c r="I423" s="8">
        <f>IF(H423&lt;&gt;"Ready","",IFERROR(IF(COUNT(E423)=1,E423,IF(C423/2+D423/2=0,(C423+D423)/2,C423/2+D423/2)),""))</f>
        <v/>
      </c>
      <c r="J423" s="8">
        <f>IF(H423&lt;&gt;"Ready","",IFERROR(IF(I423=0,"",B423/I423),""))</f>
        <v/>
      </c>
      <c r="K423" s="8">
        <f>IF(H423&lt;&gt;"Ready","",IFERROR(IF(OR(I423=0,B423=0),"",F423/J423),""))</f>
        <v/>
      </c>
      <c r="L423" s="8">
        <f>IF(H423&lt;&gt;"Ready","",IFERROR(IF(G423="","",I423*(G423/100)),""))</f>
        <v/>
      </c>
      <c r="M423" s="8">
        <f>IF(H423&lt;&gt;"Ready","",IFERROR(IF(I423=0,"No",IF(B423=0,"Yes",IF(OR(K423&lt;=$B$2,K423-$B$2&lt;=MIN(8.881784197001252E-16*MAX(ABS(K423),ABS($B$2)),1E-9)),"No","Yes"))),""))</f>
        <v/>
      </c>
      <c r="N423" s="8">
        <f>IF(H423&lt;&gt;"Ready","",IFERROR(IF(I423=0,"No inventory",IF(B423=0,"No COGS",IF(M423="Yes","Slow mover","Within threshold"))),""))</f>
        <v/>
      </c>
      <c r="O423" s="8">
        <f>IF(H423&lt;&gt;"Ready","",IFERROR(IF(I423=0,"Turnover and DIO undefined: average inventory is zero. Check snapshot coverage and valuation.",IF(B423=0,"Turnover is zero; DIO has no finite value because COGS is zero. Stock with no COGS is flagged for review.","")),""))</f>
        <v/>
      </c>
    </row>
    <row r="424">
      <c r="A424" s="6" t="n"/>
      <c r="B424" s="7" t="n"/>
      <c r="C424" s="7" t="n"/>
      <c r="D424" s="7" t="n"/>
      <c r="E424" s="7" t="n"/>
      <c r="F424" s="7" t="n"/>
      <c r="G424" s="7" t="n"/>
      <c r="H424" s="8">
        <f>IF(COUNTA(A424:G424)=0,"",IF(TRIM(A424&amp;"")="","Item required",IFERROR(IF(OR(COUNT($B$2)&lt;&gt;1,$B$2&lt;0),"Enter nonnegative DIO threshold in B2",IF(NOT(AND(COUNT(B424,F424)=2,B424&gt;=0,F424&gt;0,COUNT(G424)=COUNTA(G424),N(G424)&gt;=0)),"Enter nonnegative values and positive period days",IF(NOT(OR(AND(COUNT(E424)=1,E424&gt;=0,COUNTA(C424:D424)=0),AND(E424="",COUNT(C424:D424)=2,MIN(C424:D424)&gt;=0))),"Enter average OR both opening and closing",IF(IF(IF(COUNT(E424)=1,E424,IF(C424/2+D424/2=0,(C424+D424)/2,C424/2+D424/2))=0,N(C424)+N(D424)+N(E424)=0,IF(B424=0,TRUE,B424/(IF(COUNT(E424)=1,E424,IF(C424/2+D424/2=0,(C424+D424)/2,C424/2+D424/2)))&gt;0)),"Ready","Calculated value below numeric range; rescale")))),"Check inputs / numeric range")))</f>
        <v/>
      </c>
      <c r="I424" s="8">
        <f>IF(H424&lt;&gt;"Ready","",IFERROR(IF(COUNT(E424)=1,E424,IF(C424/2+D424/2=0,(C424+D424)/2,C424/2+D424/2)),""))</f>
        <v/>
      </c>
      <c r="J424" s="8">
        <f>IF(H424&lt;&gt;"Ready","",IFERROR(IF(I424=0,"",B424/I424),""))</f>
        <v/>
      </c>
      <c r="K424" s="8">
        <f>IF(H424&lt;&gt;"Ready","",IFERROR(IF(OR(I424=0,B424=0),"",F424/J424),""))</f>
        <v/>
      </c>
      <c r="L424" s="8">
        <f>IF(H424&lt;&gt;"Ready","",IFERROR(IF(G424="","",I424*(G424/100)),""))</f>
        <v/>
      </c>
      <c r="M424" s="8">
        <f>IF(H424&lt;&gt;"Ready","",IFERROR(IF(I424=0,"No",IF(B424=0,"Yes",IF(OR(K424&lt;=$B$2,K424-$B$2&lt;=MIN(8.881784197001252E-16*MAX(ABS(K424),ABS($B$2)),1E-9)),"No","Yes"))),""))</f>
        <v/>
      </c>
      <c r="N424" s="8">
        <f>IF(H424&lt;&gt;"Ready","",IFERROR(IF(I424=0,"No inventory",IF(B424=0,"No COGS",IF(M424="Yes","Slow mover","Within threshold"))),""))</f>
        <v/>
      </c>
      <c r="O424" s="8">
        <f>IF(H424&lt;&gt;"Ready","",IFERROR(IF(I424=0,"Turnover and DIO undefined: average inventory is zero. Check snapshot coverage and valuation.",IF(B424=0,"Turnover is zero; DIO has no finite value because COGS is zero. Stock with no COGS is flagged for review.","")),""))</f>
        <v/>
      </c>
    </row>
    <row r="425">
      <c r="A425" s="6" t="n"/>
      <c r="B425" s="7" t="n"/>
      <c r="C425" s="7" t="n"/>
      <c r="D425" s="7" t="n"/>
      <c r="E425" s="7" t="n"/>
      <c r="F425" s="7" t="n"/>
      <c r="G425" s="7" t="n"/>
      <c r="H425" s="8">
        <f>IF(COUNTA(A425:G425)=0,"",IF(TRIM(A425&amp;"")="","Item required",IFERROR(IF(OR(COUNT($B$2)&lt;&gt;1,$B$2&lt;0),"Enter nonnegative DIO threshold in B2",IF(NOT(AND(COUNT(B425,F425)=2,B425&gt;=0,F425&gt;0,COUNT(G425)=COUNTA(G425),N(G425)&gt;=0)),"Enter nonnegative values and positive period days",IF(NOT(OR(AND(COUNT(E425)=1,E425&gt;=0,COUNTA(C425:D425)=0),AND(E425="",COUNT(C425:D425)=2,MIN(C425:D425)&gt;=0))),"Enter average OR both opening and closing",IF(IF(IF(COUNT(E425)=1,E425,IF(C425/2+D425/2=0,(C425+D425)/2,C425/2+D425/2))=0,N(C425)+N(D425)+N(E425)=0,IF(B425=0,TRUE,B425/(IF(COUNT(E425)=1,E425,IF(C425/2+D425/2=0,(C425+D425)/2,C425/2+D425/2)))&gt;0)),"Ready","Calculated value below numeric range; rescale")))),"Check inputs / numeric range")))</f>
        <v/>
      </c>
      <c r="I425" s="8">
        <f>IF(H425&lt;&gt;"Ready","",IFERROR(IF(COUNT(E425)=1,E425,IF(C425/2+D425/2=0,(C425+D425)/2,C425/2+D425/2)),""))</f>
        <v/>
      </c>
      <c r="J425" s="8">
        <f>IF(H425&lt;&gt;"Ready","",IFERROR(IF(I425=0,"",B425/I425),""))</f>
        <v/>
      </c>
      <c r="K425" s="8">
        <f>IF(H425&lt;&gt;"Ready","",IFERROR(IF(OR(I425=0,B425=0),"",F425/J425),""))</f>
        <v/>
      </c>
      <c r="L425" s="8">
        <f>IF(H425&lt;&gt;"Ready","",IFERROR(IF(G425="","",I425*(G425/100)),""))</f>
        <v/>
      </c>
      <c r="M425" s="8">
        <f>IF(H425&lt;&gt;"Ready","",IFERROR(IF(I425=0,"No",IF(B425=0,"Yes",IF(OR(K425&lt;=$B$2,K425-$B$2&lt;=MIN(8.881784197001252E-16*MAX(ABS(K425),ABS($B$2)),1E-9)),"No","Yes"))),""))</f>
        <v/>
      </c>
      <c r="N425" s="8">
        <f>IF(H425&lt;&gt;"Ready","",IFERROR(IF(I425=0,"No inventory",IF(B425=0,"No COGS",IF(M425="Yes","Slow mover","Within threshold"))),""))</f>
        <v/>
      </c>
      <c r="O425" s="8">
        <f>IF(H425&lt;&gt;"Ready","",IFERROR(IF(I425=0,"Turnover and DIO undefined: average inventory is zero. Check snapshot coverage and valuation.",IF(B425=0,"Turnover is zero; DIO has no finite value because COGS is zero. Stock with no COGS is flagged for review.","")),""))</f>
        <v/>
      </c>
    </row>
    <row r="426">
      <c r="A426" s="6" t="n"/>
      <c r="B426" s="7" t="n"/>
      <c r="C426" s="7" t="n"/>
      <c r="D426" s="7" t="n"/>
      <c r="E426" s="7" t="n"/>
      <c r="F426" s="7" t="n"/>
      <c r="G426" s="7" t="n"/>
      <c r="H426" s="8">
        <f>IF(COUNTA(A426:G426)=0,"",IF(TRIM(A426&amp;"")="","Item required",IFERROR(IF(OR(COUNT($B$2)&lt;&gt;1,$B$2&lt;0),"Enter nonnegative DIO threshold in B2",IF(NOT(AND(COUNT(B426,F426)=2,B426&gt;=0,F426&gt;0,COUNT(G426)=COUNTA(G426),N(G426)&gt;=0)),"Enter nonnegative values and positive period days",IF(NOT(OR(AND(COUNT(E426)=1,E426&gt;=0,COUNTA(C426:D426)=0),AND(E426="",COUNT(C426:D426)=2,MIN(C426:D426)&gt;=0))),"Enter average OR both opening and closing",IF(IF(IF(COUNT(E426)=1,E426,IF(C426/2+D426/2=0,(C426+D426)/2,C426/2+D426/2))=0,N(C426)+N(D426)+N(E426)=0,IF(B426=0,TRUE,B426/(IF(COUNT(E426)=1,E426,IF(C426/2+D426/2=0,(C426+D426)/2,C426/2+D426/2)))&gt;0)),"Ready","Calculated value below numeric range; rescale")))),"Check inputs / numeric range")))</f>
        <v/>
      </c>
      <c r="I426" s="8">
        <f>IF(H426&lt;&gt;"Ready","",IFERROR(IF(COUNT(E426)=1,E426,IF(C426/2+D426/2=0,(C426+D426)/2,C426/2+D426/2)),""))</f>
        <v/>
      </c>
      <c r="J426" s="8">
        <f>IF(H426&lt;&gt;"Ready","",IFERROR(IF(I426=0,"",B426/I426),""))</f>
        <v/>
      </c>
      <c r="K426" s="8">
        <f>IF(H426&lt;&gt;"Ready","",IFERROR(IF(OR(I426=0,B426=0),"",F426/J426),""))</f>
        <v/>
      </c>
      <c r="L426" s="8">
        <f>IF(H426&lt;&gt;"Ready","",IFERROR(IF(G426="","",I426*(G426/100)),""))</f>
        <v/>
      </c>
      <c r="M426" s="8">
        <f>IF(H426&lt;&gt;"Ready","",IFERROR(IF(I426=0,"No",IF(B426=0,"Yes",IF(OR(K426&lt;=$B$2,K426-$B$2&lt;=MIN(8.881784197001252E-16*MAX(ABS(K426),ABS($B$2)),1E-9)),"No","Yes"))),""))</f>
        <v/>
      </c>
      <c r="N426" s="8">
        <f>IF(H426&lt;&gt;"Ready","",IFERROR(IF(I426=0,"No inventory",IF(B426=0,"No COGS",IF(M426="Yes","Slow mover","Within threshold"))),""))</f>
        <v/>
      </c>
      <c r="O426" s="8">
        <f>IF(H426&lt;&gt;"Ready","",IFERROR(IF(I426=0,"Turnover and DIO undefined: average inventory is zero. Check snapshot coverage and valuation.",IF(B426=0,"Turnover is zero; DIO has no finite value because COGS is zero. Stock with no COGS is flagged for review.","")),""))</f>
        <v/>
      </c>
    </row>
    <row r="427">
      <c r="A427" s="6" t="n"/>
      <c r="B427" s="7" t="n"/>
      <c r="C427" s="7" t="n"/>
      <c r="D427" s="7" t="n"/>
      <c r="E427" s="7" t="n"/>
      <c r="F427" s="7" t="n"/>
      <c r="G427" s="7" t="n"/>
      <c r="H427" s="8">
        <f>IF(COUNTA(A427:G427)=0,"",IF(TRIM(A427&amp;"")="","Item required",IFERROR(IF(OR(COUNT($B$2)&lt;&gt;1,$B$2&lt;0),"Enter nonnegative DIO threshold in B2",IF(NOT(AND(COUNT(B427,F427)=2,B427&gt;=0,F427&gt;0,COUNT(G427)=COUNTA(G427),N(G427)&gt;=0)),"Enter nonnegative values and positive period days",IF(NOT(OR(AND(COUNT(E427)=1,E427&gt;=0,COUNTA(C427:D427)=0),AND(E427="",COUNT(C427:D427)=2,MIN(C427:D427)&gt;=0))),"Enter average OR both opening and closing",IF(IF(IF(COUNT(E427)=1,E427,IF(C427/2+D427/2=0,(C427+D427)/2,C427/2+D427/2))=0,N(C427)+N(D427)+N(E427)=0,IF(B427=0,TRUE,B427/(IF(COUNT(E427)=1,E427,IF(C427/2+D427/2=0,(C427+D427)/2,C427/2+D427/2)))&gt;0)),"Ready","Calculated value below numeric range; rescale")))),"Check inputs / numeric range")))</f>
        <v/>
      </c>
      <c r="I427" s="8">
        <f>IF(H427&lt;&gt;"Ready","",IFERROR(IF(COUNT(E427)=1,E427,IF(C427/2+D427/2=0,(C427+D427)/2,C427/2+D427/2)),""))</f>
        <v/>
      </c>
      <c r="J427" s="8">
        <f>IF(H427&lt;&gt;"Ready","",IFERROR(IF(I427=0,"",B427/I427),""))</f>
        <v/>
      </c>
      <c r="K427" s="8">
        <f>IF(H427&lt;&gt;"Ready","",IFERROR(IF(OR(I427=0,B427=0),"",F427/J427),""))</f>
        <v/>
      </c>
      <c r="L427" s="8">
        <f>IF(H427&lt;&gt;"Ready","",IFERROR(IF(G427="","",I427*(G427/100)),""))</f>
        <v/>
      </c>
      <c r="M427" s="8">
        <f>IF(H427&lt;&gt;"Ready","",IFERROR(IF(I427=0,"No",IF(B427=0,"Yes",IF(OR(K427&lt;=$B$2,K427-$B$2&lt;=MIN(8.881784197001252E-16*MAX(ABS(K427),ABS($B$2)),1E-9)),"No","Yes"))),""))</f>
        <v/>
      </c>
      <c r="N427" s="8">
        <f>IF(H427&lt;&gt;"Ready","",IFERROR(IF(I427=0,"No inventory",IF(B427=0,"No COGS",IF(M427="Yes","Slow mover","Within threshold"))),""))</f>
        <v/>
      </c>
      <c r="O427" s="8">
        <f>IF(H427&lt;&gt;"Ready","",IFERROR(IF(I427=0,"Turnover and DIO undefined: average inventory is zero. Check snapshot coverage and valuation.",IF(B427=0,"Turnover is zero; DIO has no finite value because COGS is zero. Stock with no COGS is flagged for review.","")),""))</f>
        <v/>
      </c>
    </row>
    <row r="428">
      <c r="A428" s="6" t="n"/>
      <c r="B428" s="7" t="n"/>
      <c r="C428" s="7" t="n"/>
      <c r="D428" s="7" t="n"/>
      <c r="E428" s="7" t="n"/>
      <c r="F428" s="7" t="n"/>
      <c r="G428" s="7" t="n"/>
      <c r="H428" s="8">
        <f>IF(COUNTA(A428:G428)=0,"",IF(TRIM(A428&amp;"")="","Item required",IFERROR(IF(OR(COUNT($B$2)&lt;&gt;1,$B$2&lt;0),"Enter nonnegative DIO threshold in B2",IF(NOT(AND(COUNT(B428,F428)=2,B428&gt;=0,F428&gt;0,COUNT(G428)=COUNTA(G428),N(G428)&gt;=0)),"Enter nonnegative values and positive period days",IF(NOT(OR(AND(COUNT(E428)=1,E428&gt;=0,COUNTA(C428:D428)=0),AND(E428="",COUNT(C428:D428)=2,MIN(C428:D428)&gt;=0))),"Enter average OR both opening and closing",IF(IF(IF(COUNT(E428)=1,E428,IF(C428/2+D428/2=0,(C428+D428)/2,C428/2+D428/2))=0,N(C428)+N(D428)+N(E428)=0,IF(B428=0,TRUE,B428/(IF(COUNT(E428)=1,E428,IF(C428/2+D428/2=0,(C428+D428)/2,C428/2+D428/2)))&gt;0)),"Ready","Calculated value below numeric range; rescale")))),"Check inputs / numeric range")))</f>
        <v/>
      </c>
      <c r="I428" s="8">
        <f>IF(H428&lt;&gt;"Ready","",IFERROR(IF(COUNT(E428)=1,E428,IF(C428/2+D428/2=0,(C428+D428)/2,C428/2+D428/2)),""))</f>
        <v/>
      </c>
      <c r="J428" s="8">
        <f>IF(H428&lt;&gt;"Ready","",IFERROR(IF(I428=0,"",B428/I428),""))</f>
        <v/>
      </c>
      <c r="K428" s="8">
        <f>IF(H428&lt;&gt;"Ready","",IFERROR(IF(OR(I428=0,B428=0),"",F428/J428),""))</f>
        <v/>
      </c>
      <c r="L428" s="8">
        <f>IF(H428&lt;&gt;"Ready","",IFERROR(IF(G428="","",I428*(G428/100)),""))</f>
        <v/>
      </c>
      <c r="M428" s="8">
        <f>IF(H428&lt;&gt;"Ready","",IFERROR(IF(I428=0,"No",IF(B428=0,"Yes",IF(OR(K428&lt;=$B$2,K428-$B$2&lt;=MIN(8.881784197001252E-16*MAX(ABS(K428),ABS($B$2)),1E-9)),"No","Yes"))),""))</f>
        <v/>
      </c>
      <c r="N428" s="8">
        <f>IF(H428&lt;&gt;"Ready","",IFERROR(IF(I428=0,"No inventory",IF(B428=0,"No COGS",IF(M428="Yes","Slow mover","Within threshold"))),""))</f>
        <v/>
      </c>
      <c r="O428" s="8">
        <f>IF(H428&lt;&gt;"Ready","",IFERROR(IF(I428=0,"Turnover and DIO undefined: average inventory is zero. Check snapshot coverage and valuation.",IF(B428=0,"Turnover is zero; DIO has no finite value because COGS is zero. Stock with no COGS is flagged for review.","")),""))</f>
        <v/>
      </c>
    </row>
    <row r="429">
      <c r="A429" s="6" t="n"/>
      <c r="B429" s="7" t="n"/>
      <c r="C429" s="7" t="n"/>
      <c r="D429" s="7" t="n"/>
      <c r="E429" s="7" t="n"/>
      <c r="F429" s="7" t="n"/>
      <c r="G429" s="7" t="n"/>
      <c r="H429" s="8">
        <f>IF(COUNTA(A429:G429)=0,"",IF(TRIM(A429&amp;"")="","Item required",IFERROR(IF(OR(COUNT($B$2)&lt;&gt;1,$B$2&lt;0),"Enter nonnegative DIO threshold in B2",IF(NOT(AND(COUNT(B429,F429)=2,B429&gt;=0,F429&gt;0,COUNT(G429)=COUNTA(G429),N(G429)&gt;=0)),"Enter nonnegative values and positive period days",IF(NOT(OR(AND(COUNT(E429)=1,E429&gt;=0,COUNTA(C429:D429)=0),AND(E429="",COUNT(C429:D429)=2,MIN(C429:D429)&gt;=0))),"Enter average OR both opening and closing",IF(IF(IF(COUNT(E429)=1,E429,IF(C429/2+D429/2=0,(C429+D429)/2,C429/2+D429/2))=0,N(C429)+N(D429)+N(E429)=0,IF(B429=0,TRUE,B429/(IF(COUNT(E429)=1,E429,IF(C429/2+D429/2=0,(C429+D429)/2,C429/2+D429/2)))&gt;0)),"Ready","Calculated value below numeric range; rescale")))),"Check inputs / numeric range")))</f>
        <v/>
      </c>
      <c r="I429" s="8">
        <f>IF(H429&lt;&gt;"Ready","",IFERROR(IF(COUNT(E429)=1,E429,IF(C429/2+D429/2=0,(C429+D429)/2,C429/2+D429/2)),""))</f>
        <v/>
      </c>
      <c r="J429" s="8">
        <f>IF(H429&lt;&gt;"Ready","",IFERROR(IF(I429=0,"",B429/I429),""))</f>
        <v/>
      </c>
      <c r="K429" s="8">
        <f>IF(H429&lt;&gt;"Ready","",IFERROR(IF(OR(I429=0,B429=0),"",F429/J429),""))</f>
        <v/>
      </c>
      <c r="L429" s="8">
        <f>IF(H429&lt;&gt;"Ready","",IFERROR(IF(G429="","",I429*(G429/100)),""))</f>
        <v/>
      </c>
      <c r="M429" s="8">
        <f>IF(H429&lt;&gt;"Ready","",IFERROR(IF(I429=0,"No",IF(B429=0,"Yes",IF(OR(K429&lt;=$B$2,K429-$B$2&lt;=MIN(8.881784197001252E-16*MAX(ABS(K429),ABS($B$2)),1E-9)),"No","Yes"))),""))</f>
        <v/>
      </c>
      <c r="N429" s="8">
        <f>IF(H429&lt;&gt;"Ready","",IFERROR(IF(I429=0,"No inventory",IF(B429=0,"No COGS",IF(M429="Yes","Slow mover","Within threshold"))),""))</f>
        <v/>
      </c>
      <c r="O429" s="8">
        <f>IF(H429&lt;&gt;"Ready","",IFERROR(IF(I429=0,"Turnover and DIO undefined: average inventory is zero. Check snapshot coverage and valuation.",IF(B429=0,"Turnover is zero; DIO has no finite value because COGS is zero. Stock with no COGS is flagged for review.","")),""))</f>
        <v/>
      </c>
    </row>
    <row r="430">
      <c r="A430" s="6" t="n"/>
      <c r="B430" s="7" t="n"/>
      <c r="C430" s="7" t="n"/>
      <c r="D430" s="7" t="n"/>
      <c r="E430" s="7" t="n"/>
      <c r="F430" s="7" t="n"/>
      <c r="G430" s="7" t="n"/>
      <c r="H430" s="8">
        <f>IF(COUNTA(A430:G430)=0,"",IF(TRIM(A430&amp;"")="","Item required",IFERROR(IF(OR(COUNT($B$2)&lt;&gt;1,$B$2&lt;0),"Enter nonnegative DIO threshold in B2",IF(NOT(AND(COUNT(B430,F430)=2,B430&gt;=0,F430&gt;0,COUNT(G430)=COUNTA(G430),N(G430)&gt;=0)),"Enter nonnegative values and positive period days",IF(NOT(OR(AND(COUNT(E430)=1,E430&gt;=0,COUNTA(C430:D430)=0),AND(E430="",COUNT(C430:D430)=2,MIN(C430:D430)&gt;=0))),"Enter average OR both opening and closing",IF(IF(IF(COUNT(E430)=1,E430,IF(C430/2+D430/2=0,(C430+D430)/2,C430/2+D430/2))=0,N(C430)+N(D430)+N(E430)=0,IF(B430=0,TRUE,B430/(IF(COUNT(E430)=1,E430,IF(C430/2+D430/2=0,(C430+D430)/2,C430/2+D430/2)))&gt;0)),"Ready","Calculated value below numeric range; rescale")))),"Check inputs / numeric range")))</f>
        <v/>
      </c>
      <c r="I430" s="8">
        <f>IF(H430&lt;&gt;"Ready","",IFERROR(IF(COUNT(E430)=1,E430,IF(C430/2+D430/2=0,(C430+D430)/2,C430/2+D430/2)),""))</f>
        <v/>
      </c>
      <c r="J430" s="8">
        <f>IF(H430&lt;&gt;"Ready","",IFERROR(IF(I430=0,"",B430/I430),""))</f>
        <v/>
      </c>
      <c r="K430" s="8">
        <f>IF(H430&lt;&gt;"Ready","",IFERROR(IF(OR(I430=0,B430=0),"",F430/J430),""))</f>
        <v/>
      </c>
      <c r="L430" s="8">
        <f>IF(H430&lt;&gt;"Ready","",IFERROR(IF(G430="","",I430*(G430/100)),""))</f>
        <v/>
      </c>
      <c r="M430" s="8">
        <f>IF(H430&lt;&gt;"Ready","",IFERROR(IF(I430=0,"No",IF(B430=0,"Yes",IF(OR(K430&lt;=$B$2,K430-$B$2&lt;=MIN(8.881784197001252E-16*MAX(ABS(K430),ABS($B$2)),1E-9)),"No","Yes"))),""))</f>
        <v/>
      </c>
      <c r="N430" s="8">
        <f>IF(H430&lt;&gt;"Ready","",IFERROR(IF(I430=0,"No inventory",IF(B430=0,"No COGS",IF(M430="Yes","Slow mover","Within threshold"))),""))</f>
        <v/>
      </c>
      <c r="O430" s="8">
        <f>IF(H430&lt;&gt;"Ready","",IFERROR(IF(I430=0,"Turnover and DIO undefined: average inventory is zero. Check snapshot coverage and valuation.",IF(B430=0,"Turnover is zero; DIO has no finite value because COGS is zero. Stock with no COGS is flagged for review.","")),""))</f>
        <v/>
      </c>
    </row>
    <row r="431">
      <c r="A431" s="6" t="n"/>
      <c r="B431" s="7" t="n"/>
      <c r="C431" s="7" t="n"/>
      <c r="D431" s="7" t="n"/>
      <c r="E431" s="7" t="n"/>
      <c r="F431" s="7" t="n"/>
      <c r="G431" s="7" t="n"/>
      <c r="H431" s="8">
        <f>IF(COUNTA(A431:G431)=0,"",IF(TRIM(A431&amp;"")="","Item required",IFERROR(IF(OR(COUNT($B$2)&lt;&gt;1,$B$2&lt;0),"Enter nonnegative DIO threshold in B2",IF(NOT(AND(COUNT(B431,F431)=2,B431&gt;=0,F431&gt;0,COUNT(G431)=COUNTA(G431),N(G431)&gt;=0)),"Enter nonnegative values and positive period days",IF(NOT(OR(AND(COUNT(E431)=1,E431&gt;=0,COUNTA(C431:D431)=0),AND(E431="",COUNT(C431:D431)=2,MIN(C431:D431)&gt;=0))),"Enter average OR both opening and closing",IF(IF(IF(COUNT(E431)=1,E431,IF(C431/2+D431/2=0,(C431+D431)/2,C431/2+D431/2))=0,N(C431)+N(D431)+N(E431)=0,IF(B431=0,TRUE,B431/(IF(COUNT(E431)=1,E431,IF(C431/2+D431/2=0,(C431+D431)/2,C431/2+D431/2)))&gt;0)),"Ready","Calculated value below numeric range; rescale")))),"Check inputs / numeric range")))</f>
        <v/>
      </c>
      <c r="I431" s="8">
        <f>IF(H431&lt;&gt;"Ready","",IFERROR(IF(COUNT(E431)=1,E431,IF(C431/2+D431/2=0,(C431+D431)/2,C431/2+D431/2)),""))</f>
        <v/>
      </c>
      <c r="J431" s="8">
        <f>IF(H431&lt;&gt;"Ready","",IFERROR(IF(I431=0,"",B431/I431),""))</f>
        <v/>
      </c>
      <c r="K431" s="8">
        <f>IF(H431&lt;&gt;"Ready","",IFERROR(IF(OR(I431=0,B431=0),"",F431/J431),""))</f>
        <v/>
      </c>
      <c r="L431" s="8">
        <f>IF(H431&lt;&gt;"Ready","",IFERROR(IF(G431="","",I431*(G431/100)),""))</f>
        <v/>
      </c>
      <c r="M431" s="8">
        <f>IF(H431&lt;&gt;"Ready","",IFERROR(IF(I431=0,"No",IF(B431=0,"Yes",IF(OR(K431&lt;=$B$2,K431-$B$2&lt;=MIN(8.881784197001252E-16*MAX(ABS(K431),ABS($B$2)),1E-9)),"No","Yes"))),""))</f>
        <v/>
      </c>
      <c r="N431" s="8">
        <f>IF(H431&lt;&gt;"Ready","",IFERROR(IF(I431=0,"No inventory",IF(B431=0,"No COGS",IF(M431="Yes","Slow mover","Within threshold"))),""))</f>
        <v/>
      </c>
      <c r="O431" s="8">
        <f>IF(H431&lt;&gt;"Ready","",IFERROR(IF(I431=0,"Turnover and DIO undefined: average inventory is zero. Check snapshot coverage and valuation.",IF(B431=0,"Turnover is zero; DIO has no finite value because COGS is zero. Stock with no COGS is flagged for review.","")),""))</f>
        <v/>
      </c>
    </row>
    <row r="432">
      <c r="A432" s="6" t="n"/>
      <c r="B432" s="7" t="n"/>
      <c r="C432" s="7" t="n"/>
      <c r="D432" s="7" t="n"/>
      <c r="E432" s="7" t="n"/>
      <c r="F432" s="7" t="n"/>
      <c r="G432" s="7" t="n"/>
      <c r="H432" s="8">
        <f>IF(COUNTA(A432:G432)=0,"",IF(TRIM(A432&amp;"")="","Item required",IFERROR(IF(OR(COUNT($B$2)&lt;&gt;1,$B$2&lt;0),"Enter nonnegative DIO threshold in B2",IF(NOT(AND(COUNT(B432,F432)=2,B432&gt;=0,F432&gt;0,COUNT(G432)=COUNTA(G432),N(G432)&gt;=0)),"Enter nonnegative values and positive period days",IF(NOT(OR(AND(COUNT(E432)=1,E432&gt;=0,COUNTA(C432:D432)=0),AND(E432="",COUNT(C432:D432)=2,MIN(C432:D432)&gt;=0))),"Enter average OR both opening and closing",IF(IF(IF(COUNT(E432)=1,E432,IF(C432/2+D432/2=0,(C432+D432)/2,C432/2+D432/2))=0,N(C432)+N(D432)+N(E432)=0,IF(B432=0,TRUE,B432/(IF(COUNT(E432)=1,E432,IF(C432/2+D432/2=0,(C432+D432)/2,C432/2+D432/2)))&gt;0)),"Ready","Calculated value below numeric range; rescale")))),"Check inputs / numeric range")))</f>
        <v/>
      </c>
      <c r="I432" s="8">
        <f>IF(H432&lt;&gt;"Ready","",IFERROR(IF(COUNT(E432)=1,E432,IF(C432/2+D432/2=0,(C432+D432)/2,C432/2+D432/2)),""))</f>
        <v/>
      </c>
      <c r="J432" s="8">
        <f>IF(H432&lt;&gt;"Ready","",IFERROR(IF(I432=0,"",B432/I432),""))</f>
        <v/>
      </c>
      <c r="K432" s="8">
        <f>IF(H432&lt;&gt;"Ready","",IFERROR(IF(OR(I432=0,B432=0),"",F432/J432),""))</f>
        <v/>
      </c>
      <c r="L432" s="8">
        <f>IF(H432&lt;&gt;"Ready","",IFERROR(IF(G432="","",I432*(G432/100)),""))</f>
        <v/>
      </c>
      <c r="M432" s="8">
        <f>IF(H432&lt;&gt;"Ready","",IFERROR(IF(I432=0,"No",IF(B432=0,"Yes",IF(OR(K432&lt;=$B$2,K432-$B$2&lt;=MIN(8.881784197001252E-16*MAX(ABS(K432),ABS($B$2)),1E-9)),"No","Yes"))),""))</f>
        <v/>
      </c>
      <c r="N432" s="8">
        <f>IF(H432&lt;&gt;"Ready","",IFERROR(IF(I432=0,"No inventory",IF(B432=0,"No COGS",IF(M432="Yes","Slow mover","Within threshold"))),""))</f>
        <v/>
      </c>
      <c r="O432" s="8">
        <f>IF(H432&lt;&gt;"Ready","",IFERROR(IF(I432=0,"Turnover and DIO undefined: average inventory is zero. Check snapshot coverage and valuation.",IF(B432=0,"Turnover is zero; DIO has no finite value because COGS is zero. Stock with no COGS is flagged for review.","")),""))</f>
        <v/>
      </c>
    </row>
    <row r="433">
      <c r="A433" s="6" t="n"/>
      <c r="B433" s="7" t="n"/>
      <c r="C433" s="7" t="n"/>
      <c r="D433" s="7" t="n"/>
      <c r="E433" s="7" t="n"/>
      <c r="F433" s="7" t="n"/>
      <c r="G433" s="7" t="n"/>
      <c r="H433" s="8">
        <f>IF(COUNTA(A433:G433)=0,"",IF(TRIM(A433&amp;"")="","Item required",IFERROR(IF(OR(COUNT($B$2)&lt;&gt;1,$B$2&lt;0),"Enter nonnegative DIO threshold in B2",IF(NOT(AND(COUNT(B433,F433)=2,B433&gt;=0,F433&gt;0,COUNT(G433)=COUNTA(G433),N(G433)&gt;=0)),"Enter nonnegative values and positive period days",IF(NOT(OR(AND(COUNT(E433)=1,E433&gt;=0,COUNTA(C433:D433)=0),AND(E433="",COUNT(C433:D433)=2,MIN(C433:D433)&gt;=0))),"Enter average OR both opening and closing",IF(IF(IF(COUNT(E433)=1,E433,IF(C433/2+D433/2=0,(C433+D433)/2,C433/2+D433/2))=0,N(C433)+N(D433)+N(E433)=0,IF(B433=0,TRUE,B433/(IF(COUNT(E433)=1,E433,IF(C433/2+D433/2=0,(C433+D433)/2,C433/2+D433/2)))&gt;0)),"Ready","Calculated value below numeric range; rescale")))),"Check inputs / numeric range")))</f>
        <v/>
      </c>
      <c r="I433" s="8">
        <f>IF(H433&lt;&gt;"Ready","",IFERROR(IF(COUNT(E433)=1,E433,IF(C433/2+D433/2=0,(C433+D433)/2,C433/2+D433/2)),""))</f>
        <v/>
      </c>
      <c r="J433" s="8">
        <f>IF(H433&lt;&gt;"Ready","",IFERROR(IF(I433=0,"",B433/I433),""))</f>
        <v/>
      </c>
      <c r="K433" s="8">
        <f>IF(H433&lt;&gt;"Ready","",IFERROR(IF(OR(I433=0,B433=0),"",F433/J433),""))</f>
        <v/>
      </c>
      <c r="L433" s="8">
        <f>IF(H433&lt;&gt;"Ready","",IFERROR(IF(G433="","",I433*(G433/100)),""))</f>
        <v/>
      </c>
      <c r="M433" s="8">
        <f>IF(H433&lt;&gt;"Ready","",IFERROR(IF(I433=0,"No",IF(B433=0,"Yes",IF(OR(K433&lt;=$B$2,K433-$B$2&lt;=MIN(8.881784197001252E-16*MAX(ABS(K433),ABS($B$2)),1E-9)),"No","Yes"))),""))</f>
        <v/>
      </c>
      <c r="N433" s="8">
        <f>IF(H433&lt;&gt;"Ready","",IFERROR(IF(I433=0,"No inventory",IF(B433=0,"No COGS",IF(M433="Yes","Slow mover","Within threshold"))),""))</f>
        <v/>
      </c>
      <c r="O433" s="8">
        <f>IF(H433&lt;&gt;"Ready","",IFERROR(IF(I433=0,"Turnover and DIO undefined: average inventory is zero. Check snapshot coverage and valuation.",IF(B433=0,"Turnover is zero; DIO has no finite value because COGS is zero. Stock with no COGS is flagged for review.","")),""))</f>
        <v/>
      </c>
    </row>
    <row r="434">
      <c r="A434" s="6" t="n"/>
      <c r="B434" s="7" t="n"/>
      <c r="C434" s="7" t="n"/>
      <c r="D434" s="7" t="n"/>
      <c r="E434" s="7" t="n"/>
      <c r="F434" s="7" t="n"/>
      <c r="G434" s="7" t="n"/>
      <c r="H434" s="8">
        <f>IF(COUNTA(A434:G434)=0,"",IF(TRIM(A434&amp;"")="","Item required",IFERROR(IF(OR(COUNT($B$2)&lt;&gt;1,$B$2&lt;0),"Enter nonnegative DIO threshold in B2",IF(NOT(AND(COUNT(B434,F434)=2,B434&gt;=0,F434&gt;0,COUNT(G434)=COUNTA(G434),N(G434)&gt;=0)),"Enter nonnegative values and positive period days",IF(NOT(OR(AND(COUNT(E434)=1,E434&gt;=0,COUNTA(C434:D434)=0),AND(E434="",COUNT(C434:D434)=2,MIN(C434:D434)&gt;=0))),"Enter average OR both opening and closing",IF(IF(IF(COUNT(E434)=1,E434,IF(C434/2+D434/2=0,(C434+D434)/2,C434/2+D434/2))=0,N(C434)+N(D434)+N(E434)=0,IF(B434=0,TRUE,B434/(IF(COUNT(E434)=1,E434,IF(C434/2+D434/2=0,(C434+D434)/2,C434/2+D434/2)))&gt;0)),"Ready","Calculated value below numeric range; rescale")))),"Check inputs / numeric range")))</f>
        <v/>
      </c>
      <c r="I434" s="8">
        <f>IF(H434&lt;&gt;"Ready","",IFERROR(IF(COUNT(E434)=1,E434,IF(C434/2+D434/2=0,(C434+D434)/2,C434/2+D434/2)),""))</f>
        <v/>
      </c>
      <c r="J434" s="8">
        <f>IF(H434&lt;&gt;"Ready","",IFERROR(IF(I434=0,"",B434/I434),""))</f>
        <v/>
      </c>
      <c r="K434" s="8">
        <f>IF(H434&lt;&gt;"Ready","",IFERROR(IF(OR(I434=0,B434=0),"",F434/J434),""))</f>
        <v/>
      </c>
      <c r="L434" s="8">
        <f>IF(H434&lt;&gt;"Ready","",IFERROR(IF(G434="","",I434*(G434/100)),""))</f>
        <v/>
      </c>
      <c r="M434" s="8">
        <f>IF(H434&lt;&gt;"Ready","",IFERROR(IF(I434=0,"No",IF(B434=0,"Yes",IF(OR(K434&lt;=$B$2,K434-$B$2&lt;=MIN(8.881784197001252E-16*MAX(ABS(K434),ABS($B$2)),1E-9)),"No","Yes"))),""))</f>
        <v/>
      </c>
      <c r="N434" s="8">
        <f>IF(H434&lt;&gt;"Ready","",IFERROR(IF(I434=0,"No inventory",IF(B434=0,"No COGS",IF(M434="Yes","Slow mover","Within threshold"))),""))</f>
        <v/>
      </c>
      <c r="O434" s="8">
        <f>IF(H434&lt;&gt;"Ready","",IFERROR(IF(I434=0,"Turnover and DIO undefined: average inventory is zero. Check snapshot coverage and valuation.",IF(B434=0,"Turnover is zero; DIO has no finite value because COGS is zero. Stock with no COGS is flagged for review.","")),""))</f>
        <v/>
      </c>
    </row>
    <row r="435">
      <c r="A435" s="6" t="n"/>
      <c r="B435" s="7" t="n"/>
      <c r="C435" s="7" t="n"/>
      <c r="D435" s="7" t="n"/>
      <c r="E435" s="7" t="n"/>
      <c r="F435" s="7" t="n"/>
      <c r="G435" s="7" t="n"/>
      <c r="H435" s="8">
        <f>IF(COUNTA(A435:G435)=0,"",IF(TRIM(A435&amp;"")="","Item required",IFERROR(IF(OR(COUNT($B$2)&lt;&gt;1,$B$2&lt;0),"Enter nonnegative DIO threshold in B2",IF(NOT(AND(COUNT(B435,F435)=2,B435&gt;=0,F435&gt;0,COUNT(G435)=COUNTA(G435),N(G435)&gt;=0)),"Enter nonnegative values and positive period days",IF(NOT(OR(AND(COUNT(E435)=1,E435&gt;=0,COUNTA(C435:D435)=0),AND(E435="",COUNT(C435:D435)=2,MIN(C435:D435)&gt;=0))),"Enter average OR both opening and closing",IF(IF(IF(COUNT(E435)=1,E435,IF(C435/2+D435/2=0,(C435+D435)/2,C435/2+D435/2))=0,N(C435)+N(D435)+N(E435)=0,IF(B435=0,TRUE,B435/(IF(COUNT(E435)=1,E435,IF(C435/2+D435/2=0,(C435+D435)/2,C435/2+D435/2)))&gt;0)),"Ready","Calculated value below numeric range; rescale")))),"Check inputs / numeric range")))</f>
        <v/>
      </c>
      <c r="I435" s="8">
        <f>IF(H435&lt;&gt;"Ready","",IFERROR(IF(COUNT(E435)=1,E435,IF(C435/2+D435/2=0,(C435+D435)/2,C435/2+D435/2)),""))</f>
        <v/>
      </c>
      <c r="J435" s="8">
        <f>IF(H435&lt;&gt;"Ready","",IFERROR(IF(I435=0,"",B435/I435),""))</f>
        <v/>
      </c>
      <c r="K435" s="8">
        <f>IF(H435&lt;&gt;"Ready","",IFERROR(IF(OR(I435=0,B435=0),"",F435/J435),""))</f>
        <v/>
      </c>
      <c r="L435" s="8">
        <f>IF(H435&lt;&gt;"Ready","",IFERROR(IF(G435="","",I435*(G435/100)),""))</f>
        <v/>
      </c>
      <c r="M435" s="8">
        <f>IF(H435&lt;&gt;"Ready","",IFERROR(IF(I435=0,"No",IF(B435=0,"Yes",IF(OR(K435&lt;=$B$2,K435-$B$2&lt;=MIN(8.881784197001252E-16*MAX(ABS(K435),ABS($B$2)),1E-9)),"No","Yes"))),""))</f>
        <v/>
      </c>
      <c r="N435" s="8">
        <f>IF(H435&lt;&gt;"Ready","",IFERROR(IF(I435=0,"No inventory",IF(B435=0,"No COGS",IF(M435="Yes","Slow mover","Within threshold"))),""))</f>
        <v/>
      </c>
      <c r="O435" s="8">
        <f>IF(H435&lt;&gt;"Ready","",IFERROR(IF(I435=0,"Turnover and DIO undefined: average inventory is zero. Check snapshot coverage and valuation.",IF(B435=0,"Turnover is zero; DIO has no finite value because COGS is zero. Stock with no COGS is flagged for review.","")),""))</f>
        <v/>
      </c>
    </row>
    <row r="436">
      <c r="A436" s="6" t="n"/>
      <c r="B436" s="7" t="n"/>
      <c r="C436" s="7" t="n"/>
      <c r="D436" s="7" t="n"/>
      <c r="E436" s="7" t="n"/>
      <c r="F436" s="7" t="n"/>
      <c r="G436" s="7" t="n"/>
      <c r="H436" s="8">
        <f>IF(COUNTA(A436:G436)=0,"",IF(TRIM(A436&amp;"")="","Item required",IFERROR(IF(OR(COUNT($B$2)&lt;&gt;1,$B$2&lt;0),"Enter nonnegative DIO threshold in B2",IF(NOT(AND(COUNT(B436,F436)=2,B436&gt;=0,F436&gt;0,COUNT(G436)=COUNTA(G436),N(G436)&gt;=0)),"Enter nonnegative values and positive period days",IF(NOT(OR(AND(COUNT(E436)=1,E436&gt;=0,COUNTA(C436:D436)=0),AND(E436="",COUNT(C436:D436)=2,MIN(C436:D436)&gt;=0))),"Enter average OR both opening and closing",IF(IF(IF(COUNT(E436)=1,E436,IF(C436/2+D436/2=0,(C436+D436)/2,C436/2+D436/2))=0,N(C436)+N(D436)+N(E436)=0,IF(B436=0,TRUE,B436/(IF(COUNT(E436)=1,E436,IF(C436/2+D436/2=0,(C436+D436)/2,C436/2+D436/2)))&gt;0)),"Ready","Calculated value below numeric range; rescale")))),"Check inputs / numeric range")))</f>
        <v/>
      </c>
      <c r="I436" s="8">
        <f>IF(H436&lt;&gt;"Ready","",IFERROR(IF(COUNT(E436)=1,E436,IF(C436/2+D436/2=0,(C436+D436)/2,C436/2+D436/2)),""))</f>
        <v/>
      </c>
      <c r="J436" s="8">
        <f>IF(H436&lt;&gt;"Ready","",IFERROR(IF(I436=0,"",B436/I436),""))</f>
        <v/>
      </c>
      <c r="K436" s="8">
        <f>IF(H436&lt;&gt;"Ready","",IFERROR(IF(OR(I436=0,B436=0),"",F436/J436),""))</f>
        <v/>
      </c>
      <c r="L436" s="8">
        <f>IF(H436&lt;&gt;"Ready","",IFERROR(IF(G436="","",I436*(G436/100)),""))</f>
        <v/>
      </c>
      <c r="M436" s="8">
        <f>IF(H436&lt;&gt;"Ready","",IFERROR(IF(I436=0,"No",IF(B436=0,"Yes",IF(OR(K436&lt;=$B$2,K436-$B$2&lt;=MIN(8.881784197001252E-16*MAX(ABS(K436),ABS($B$2)),1E-9)),"No","Yes"))),""))</f>
        <v/>
      </c>
      <c r="N436" s="8">
        <f>IF(H436&lt;&gt;"Ready","",IFERROR(IF(I436=0,"No inventory",IF(B436=0,"No COGS",IF(M436="Yes","Slow mover","Within threshold"))),""))</f>
        <v/>
      </c>
      <c r="O436" s="8">
        <f>IF(H436&lt;&gt;"Ready","",IFERROR(IF(I436=0,"Turnover and DIO undefined: average inventory is zero. Check snapshot coverage and valuation.",IF(B436=0,"Turnover is zero; DIO has no finite value because COGS is zero. Stock with no COGS is flagged for review.","")),""))</f>
        <v/>
      </c>
    </row>
    <row r="437">
      <c r="A437" s="6" t="n"/>
      <c r="B437" s="7" t="n"/>
      <c r="C437" s="7" t="n"/>
      <c r="D437" s="7" t="n"/>
      <c r="E437" s="7" t="n"/>
      <c r="F437" s="7" t="n"/>
      <c r="G437" s="7" t="n"/>
      <c r="H437" s="8">
        <f>IF(COUNTA(A437:G437)=0,"",IF(TRIM(A437&amp;"")="","Item required",IFERROR(IF(OR(COUNT($B$2)&lt;&gt;1,$B$2&lt;0),"Enter nonnegative DIO threshold in B2",IF(NOT(AND(COUNT(B437,F437)=2,B437&gt;=0,F437&gt;0,COUNT(G437)=COUNTA(G437),N(G437)&gt;=0)),"Enter nonnegative values and positive period days",IF(NOT(OR(AND(COUNT(E437)=1,E437&gt;=0,COUNTA(C437:D437)=0),AND(E437="",COUNT(C437:D437)=2,MIN(C437:D437)&gt;=0))),"Enter average OR both opening and closing",IF(IF(IF(COUNT(E437)=1,E437,IF(C437/2+D437/2=0,(C437+D437)/2,C437/2+D437/2))=0,N(C437)+N(D437)+N(E437)=0,IF(B437=0,TRUE,B437/(IF(COUNT(E437)=1,E437,IF(C437/2+D437/2=0,(C437+D437)/2,C437/2+D437/2)))&gt;0)),"Ready","Calculated value below numeric range; rescale")))),"Check inputs / numeric range")))</f>
        <v/>
      </c>
      <c r="I437" s="8">
        <f>IF(H437&lt;&gt;"Ready","",IFERROR(IF(COUNT(E437)=1,E437,IF(C437/2+D437/2=0,(C437+D437)/2,C437/2+D437/2)),""))</f>
        <v/>
      </c>
      <c r="J437" s="8">
        <f>IF(H437&lt;&gt;"Ready","",IFERROR(IF(I437=0,"",B437/I437),""))</f>
        <v/>
      </c>
      <c r="K437" s="8">
        <f>IF(H437&lt;&gt;"Ready","",IFERROR(IF(OR(I437=0,B437=0),"",F437/J437),""))</f>
        <v/>
      </c>
      <c r="L437" s="8">
        <f>IF(H437&lt;&gt;"Ready","",IFERROR(IF(G437="","",I437*(G437/100)),""))</f>
        <v/>
      </c>
      <c r="M437" s="8">
        <f>IF(H437&lt;&gt;"Ready","",IFERROR(IF(I437=0,"No",IF(B437=0,"Yes",IF(OR(K437&lt;=$B$2,K437-$B$2&lt;=MIN(8.881784197001252E-16*MAX(ABS(K437),ABS($B$2)),1E-9)),"No","Yes"))),""))</f>
        <v/>
      </c>
      <c r="N437" s="8">
        <f>IF(H437&lt;&gt;"Ready","",IFERROR(IF(I437=0,"No inventory",IF(B437=0,"No COGS",IF(M437="Yes","Slow mover","Within threshold"))),""))</f>
        <v/>
      </c>
      <c r="O437" s="8">
        <f>IF(H437&lt;&gt;"Ready","",IFERROR(IF(I437=0,"Turnover and DIO undefined: average inventory is zero. Check snapshot coverage and valuation.",IF(B437=0,"Turnover is zero; DIO has no finite value because COGS is zero. Stock with no COGS is flagged for review.","")),""))</f>
        <v/>
      </c>
    </row>
    <row r="438">
      <c r="A438" s="6" t="n"/>
      <c r="B438" s="7" t="n"/>
      <c r="C438" s="7" t="n"/>
      <c r="D438" s="7" t="n"/>
      <c r="E438" s="7" t="n"/>
      <c r="F438" s="7" t="n"/>
      <c r="G438" s="7" t="n"/>
      <c r="H438" s="8">
        <f>IF(COUNTA(A438:G438)=0,"",IF(TRIM(A438&amp;"")="","Item required",IFERROR(IF(OR(COUNT($B$2)&lt;&gt;1,$B$2&lt;0),"Enter nonnegative DIO threshold in B2",IF(NOT(AND(COUNT(B438,F438)=2,B438&gt;=0,F438&gt;0,COUNT(G438)=COUNTA(G438),N(G438)&gt;=0)),"Enter nonnegative values and positive period days",IF(NOT(OR(AND(COUNT(E438)=1,E438&gt;=0,COUNTA(C438:D438)=0),AND(E438="",COUNT(C438:D438)=2,MIN(C438:D438)&gt;=0))),"Enter average OR both opening and closing",IF(IF(IF(COUNT(E438)=1,E438,IF(C438/2+D438/2=0,(C438+D438)/2,C438/2+D438/2))=0,N(C438)+N(D438)+N(E438)=0,IF(B438=0,TRUE,B438/(IF(COUNT(E438)=1,E438,IF(C438/2+D438/2=0,(C438+D438)/2,C438/2+D438/2)))&gt;0)),"Ready","Calculated value below numeric range; rescale")))),"Check inputs / numeric range")))</f>
        <v/>
      </c>
      <c r="I438" s="8">
        <f>IF(H438&lt;&gt;"Ready","",IFERROR(IF(COUNT(E438)=1,E438,IF(C438/2+D438/2=0,(C438+D438)/2,C438/2+D438/2)),""))</f>
        <v/>
      </c>
      <c r="J438" s="8">
        <f>IF(H438&lt;&gt;"Ready","",IFERROR(IF(I438=0,"",B438/I438),""))</f>
        <v/>
      </c>
      <c r="K438" s="8">
        <f>IF(H438&lt;&gt;"Ready","",IFERROR(IF(OR(I438=0,B438=0),"",F438/J438),""))</f>
        <v/>
      </c>
      <c r="L438" s="8">
        <f>IF(H438&lt;&gt;"Ready","",IFERROR(IF(G438="","",I438*(G438/100)),""))</f>
        <v/>
      </c>
      <c r="M438" s="8">
        <f>IF(H438&lt;&gt;"Ready","",IFERROR(IF(I438=0,"No",IF(B438=0,"Yes",IF(OR(K438&lt;=$B$2,K438-$B$2&lt;=MIN(8.881784197001252E-16*MAX(ABS(K438),ABS($B$2)),1E-9)),"No","Yes"))),""))</f>
        <v/>
      </c>
      <c r="N438" s="8">
        <f>IF(H438&lt;&gt;"Ready","",IFERROR(IF(I438=0,"No inventory",IF(B438=0,"No COGS",IF(M438="Yes","Slow mover","Within threshold"))),""))</f>
        <v/>
      </c>
      <c r="O438" s="8">
        <f>IF(H438&lt;&gt;"Ready","",IFERROR(IF(I438=0,"Turnover and DIO undefined: average inventory is zero. Check snapshot coverage and valuation.",IF(B438=0,"Turnover is zero; DIO has no finite value because COGS is zero. Stock with no COGS is flagged for review.","")),""))</f>
        <v/>
      </c>
    </row>
    <row r="439">
      <c r="A439" s="6" t="n"/>
      <c r="B439" s="7" t="n"/>
      <c r="C439" s="7" t="n"/>
      <c r="D439" s="7" t="n"/>
      <c r="E439" s="7" t="n"/>
      <c r="F439" s="7" t="n"/>
      <c r="G439" s="7" t="n"/>
      <c r="H439" s="8">
        <f>IF(COUNTA(A439:G439)=0,"",IF(TRIM(A439&amp;"")="","Item required",IFERROR(IF(OR(COUNT($B$2)&lt;&gt;1,$B$2&lt;0),"Enter nonnegative DIO threshold in B2",IF(NOT(AND(COUNT(B439,F439)=2,B439&gt;=0,F439&gt;0,COUNT(G439)=COUNTA(G439),N(G439)&gt;=0)),"Enter nonnegative values and positive period days",IF(NOT(OR(AND(COUNT(E439)=1,E439&gt;=0,COUNTA(C439:D439)=0),AND(E439="",COUNT(C439:D439)=2,MIN(C439:D439)&gt;=0))),"Enter average OR both opening and closing",IF(IF(IF(COUNT(E439)=1,E439,IF(C439/2+D439/2=0,(C439+D439)/2,C439/2+D439/2))=0,N(C439)+N(D439)+N(E439)=0,IF(B439=0,TRUE,B439/(IF(COUNT(E439)=1,E439,IF(C439/2+D439/2=0,(C439+D439)/2,C439/2+D439/2)))&gt;0)),"Ready","Calculated value below numeric range; rescale")))),"Check inputs / numeric range")))</f>
        <v/>
      </c>
      <c r="I439" s="8">
        <f>IF(H439&lt;&gt;"Ready","",IFERROR(IF(COUNT(E439)=1,E439,IF(C439/2+D439/2=0,(C439+D439)/2,C439/2+D439/2)),""))</f>
        <v/>
      </c>
      <c r="J439" s="8">
        <f>IF(H439&lt;&gt;"Ready","",IFERROR(IF(I439=0,"",B439/I439),""))</f>
        <v/>
      </c>
      <c r="K439" s="8">
        <f>IF(H439&lt;&gt;"Ready","",IFERROR(IF(OR(I439=0,B439=0),"",F439/J439),""))</f>
        <v/>
      </c>
      <c r="L439" s="8">
        <f>IF(H439&lt;&gt;"Ready","",IFERROR(IF(G439="","",I439*(G439/100)),""))</f>
        <v/>
      </c>
      <c r="M439" s="8">
        <f>IF(H439&lt;&gt;"Ready","",IFERROR(IF(I439=0,"No",IF(B439=0,"Yes",IF(OR(K439&lt;=$B$2,K439-$B$2&lt;=MIN(8.881784197001252E-16*MAX(ABS(K439),ABS($B$2)),1E-9)),"No","Yes"))),""))</f>
        <v/>
      </c>
      <c r="N439" s="8">
        <f>IF(H439&lt;&gt;"Ready","",IFERROR(IF(I439=0,"No inventory",IF(B439=0,"No COGS",IF(M439="Yes","Slow mover","Within threshold"))),""))</f>
        <v/>
      </c>
      <c r="O439" s="8">
        <f>IF(H439&lt;&gt;"Ready","",IFERROR(IF(I439=0,"Turnover and DIO undefined: average inventory is zero. Check snapshot coverage and valuation.",IF(B439=0,"Turnover is zero; DIO has no finite value because COGS is zero. Stock with no COGS is flagged for review.","")),""))</f>
        <v/>
      </c>
    </row>
    <row r="440">
      <c r="A440" s="6" t="n"/>
      <c r="B440" s="7" t="n"/>
      <c r="C440" s="7" t="n"/>
      <c r="D440" s="7" t="n"/>
      <c r="E440" s="7" t="n"/>
      <c r="F440" s="7" t="n"/>
      <c r="G440" s="7" t="n"/>
      <c r="H440" s="8">
        <f>IF(COUNTA(A440:G440)=0,"",IF(TRIM(A440&amp;"")="","Item required",IFERROR(IF(OR(COUNT($B$2)&lt;&gt;1,$B$2&lt;0),"Enter nonnegative DIO threshold in B2",IF(NOT(AND(COUNT(B440,F440)=2,B440&gt;=0,F440&gt;0,COUNT(G440)=COUNTA(G440),N(G440)&gt;=0)),"Enter nonnegative values and positive period days",IF(NOT(OR(AND(COUNT(E440)=1,E440&gt;=0,COUNTA(C440:D440)=0),AND(E440="",COUNT(C440:D440)=2,MIN(C440:D440)&gt;=0))),"Enter average OR both opening and closing",IF(IF(IF(COUNT(E440)=1,E440,IF(C440/2+D440/2=0,(C440+D440)/2,C440/2+D440/2))=0,N(C440)+N(D440)+N(E440)=0,IF(B440=0,TRUE,B440/(IF(COUNT(E440)=1,E440,IF(C440/2+D440/2=0,(C440+D440)/2,C440/2+D440/2)))&gt;0)),"Ready","Calculated value below numeric range; rescale")))),"Check inputs / numeric range")))</f>
        <v/>
      </c>
      <c r="I440" s="8">
        <f>IF(H440&lt;&gt;"Ready","",IFERROR(IF(COUNT(E440)=1,E440,IF(C440/2+D440/2=0,(C440+D440)/2,C440/2+D440/2)),""))</f>
        <v/>
      </c>
      <c r="J440" s="8">
        <f>IF(H440&lt;&gt;"Ready","",IFERROR(IF(I440=0,"",B440/I440),""))</f>
        <v/>
      </c>
      <c r="K440" s="8">
        <f>IF(H440&lt;&gt;"Ready","",IFERROR(IF(OR(I440=0,B440=0),"",F440/J440),""))</f>
        <v/>
      </c>
      <c r="L440" s="8">
        <f>IF(H440&lt;&gt;"Ready","",IFERROR(IF(G440="","",I440*(G440/100)),""))</f>
        <v/>
      </c>
      <c r="M440" s="8">
        <f>IF(H440&lt;&gt;"Ready","",IFERROR(IF(I440=0,"No",IF(B440=0,"Yes",IF(OR(K440&lt;=$B$2,K440-$B$2&lt;=MIN(8.881784197001252E-16*MAX(ABS(K440),ABS($B$2)),1E-9)),"No","Yes"))),""))</f>
        <v/>
      </c>
      <c r="N440" s="8">
        <f>IF(H440&lt;&gt;"Ready","",IFERROR(IF(I440=0,"No inventory",IF(B440=0,"No COGS",IF(M440="Yes","Slow mover","Within threshold"))),""))</f>
        <v/>
      </c>
      <c r="O440" s="8">
        <f>IF(H440&lt;&gt;"Ready","",IFERROR(IF(I440=0,"Turnover and DIO undefined: average inventory is zero. Check snapshot coverage and valuation.",IF(B440=0,"Turnover is zero; DIO has no finite value because COGS is zero. Stock with no COGS is flagged for review.","")),""))</f>
        <v/>
      </c>
    </row>
    <row r="441">
      <c r="A441" s="6" t="n"/>
      <c r="B441" s="7" t="n"/>
      <c r="C441" s="7" t="n"/>
      <c r="D441" s="7" t="n"/>
      <c r="E441" s="7" t="n"/>
      <c r="F441" s="7" t="n"/>
      <c r="G441" s="7" t="n"/>
      <c r="H441" s="8">
        <f>IF(COUNTA(A441:G441)=0,"",IF(TRIM(A441&amp;"")="","Item required",IFERROR(IF(OR(COUNT($B$2)&lt;&gt;1,$B$2&lt;0),"Enter nonnegative DIO threshold in B2",IF(NOT(AND(COUNT(B441,F441)=2,B441&gt;=0,F441&gt;0,COUNT(G441)=COUNTA(G441),N(G441)&gt;=0)),"Enter nonnegative values and positive period days",IF(NOT(OR(AND(COUNT(E441)=1,E441&gt;=0,COUNTA(C441:D441)=0),AND(E441="",COUNT(C441:D441)=2,MIN(C441:D441)&gt;=0))),"Enter average OR both opening and closing",IF(IF(IF(COUNT(E441)=1,E441,IF(C441/2+D441/2=0,(C441+D441)/2,C441/2+D441/2))=0,N(C441)+N(D441)+N(E441)=0,IF(B441=0,TRUE,B441/(IF(COUNT(E441)=1,E441,IF(C441/2+D441/2=0,(C441+D441)/2,C441/2+D441/2)))&gt;0)),"Ready","Calculated value below numeric range; rescale")))),"Check inputs / numeric range")))</f>
        <v/>
      </c>
      <c r="I441" s="8">
        <f>IF(H441&lt;&gt;"Ready","",IFERROR(IF(COUNT(E441)=1,E441,IF(C441/2+D441/2=0,(C441+D441)/2,C441/2+D441/2)),""))</f>
        <v/>
      </c>
      <c r="J441" s="8">
        <f>IF(H441&lt;&gt;"Ready","",IFERROR(IF(I441=0,"",B441/I441),""))</f>
        <v/>
      </c>
      <c r="K441" s="8">
        <f>IF(H441&lt;&gt;"Ready","",IFERROR(IF(OR(I441=0,B441=0),"",F441/J441),""))</f>
        <v/>
      </c>
      <c r="L441" s="8">
        <f>IF(H441&lt;&gt;"Ready","",IFERROR(IF(G441="","",I441*(G441/100)),""))</f>
        <v/>
      </c>
      <c r="M441" s="8">
        <f>IF(H441&lt;&gt;"Ready","",IFERROR(IF(I441=0,"No",IF(B441=0,"Yes",IF(OR(K441&lt;=$B$2,K441-$B$2&lt;=MIN(8.881784197001252E-16*MAX(ABS(K441),ABS($B$2)),1E-9)),"No","Yes"))),""))</f>
        <v/>
      </c>
      <c r="N441" s="8">
        <f>IF(H441&lt;&gt;"Ready","",IFERROR(IF(I441=0,"No inventory",IF(B441=0,"No COGS",IF(M441="Yes","Slow mover","Within threshold"))),""))</f>
        <v/>
      </c>
      <c r="O441" s="8">
        <f>IF(H441&lt;&gt;"Ready","",IFERROR(IF(I441=0,"Turnover and DIO undefined: average inventory is zero. Check snapshot coverage and valuation.",IF(B441=0,"Turnover is zero; DIO has no finite value because COGS is zero. Stock with no COGS is flagged for review.","")),""))</f>
        <v/>
      </c>
    </row>
    <row r="442">
      <c r="A442" s="6" t="n"/>
      <c r="B442" s="7" t="n"/>
      <c r="C442" s="7" t="n"/>
      <c r="D442" s="7" t="n"/>
      <c r="E442" s="7" t="n"/>
      <c r="F442" s="7" t="n"/>
      <c r="G442" s="7" t="n"/>
      <c r="H442" s="8">
        <f>IF(COUNTA(A442:G442)=0,"",IF(TRIM(A442&amp;"")="","Item required",IFERROR(IF(OR(COUNT($B$2)&lt;&gt;1,$B$2&lt;0),"Enter nonnegative DIO threshold in B2",IF(NOT(AND(COUNT(B442,F442)=2,B442&gt;=0,F442&gt;0,COUNT(G442)=COUNTA(G442),N(G442)&gt;=0)),"Enter nonnegative values and positive period days",IF(NOT(OR(AND(COUNT(E442)=1,E442&gt;=0,COUNTA(C442:D442)=0),AND(E442="",COUNT(C442:D442)=2,MIN(C442:D442)&gt;=0))),"Enter average OR both opening and closing",IF(IF(IF(COUNT(E442)=1,E442,IF(C442/2+D442/2=0,(C442+D442)/2,C442/2+D442/2))=0,N(C442)+N(D442)+N(E442)=0,IF(B442=0,TRUE,B442/(IF(COUNT(E442)=1,E442,IF(C442/2+D442/2=0,(C442+D442)/2,C442/2+D442/2)))&gt;0)),"Ready","Calculated value below numeric range; rescale")))),"Check inputs / numeric range")))</f>
        <v/>
      </c>
      <c r="I442" s="8">
        <f>IF(H442&lt;&gt;"Ready","",IFERROR(IF(COUNT(E442)=1,E442,IF(C442/2+D442/2=0,(C442+D442)/2,C442/2+D442/2)),""))</f>
        <v/>
      </c>
      <c r="J442" s="8">
        <f>IF(H442&lt;&gt;"Ready","",IFERROR(IF(I442=0,"",B442/I442),""))</f>
        <v/>
      </c>
      <c r="K442" s="8">
        <f>IF(H442&lt;&gt;"Ready","",IFERROR(IF(OR(I442=0,B442=0),"",F442/J442),""))</f>
        <v/>
      </c>
      <c r="L442" s="8">
        <f>IF(H442&lt;&gt;"Ready","",IFERROR(IF(G442="","",I442*(G442/100)),""))</f>
        <v/>
      </c>
      <c r="M442" s="8">
        <f>IF(H442&lt;&gt;"Ready","",IFERROR(IF(I442=0,"No",IF(B442=0,"Yes",IF(OR(K442&lt;=$B$2,K442-$B$2&lt;=MIN(8.881784197001252E-16*MAX(ABS(K442),ABS($B$2)),1E-9)),"No","Yes"))),""))</f>
        <v/>
      </c>
      <c r="N442" s="8">
        <f>IF(H442&lt;&gt;"Ready","",IFERROR(IF(I442=0,"No inventory",IF(B442=0,"No COGS",IF(M442="Yes","Slow mover","Within threshold"))),""))</f>
        <v/>
      </c>
      <c r="O442" s="8">
        <f>IF(H442&lt;&gt;"Ready","",IFERROR(IF(I442=0,"Turnover and DIO undefined: average inventory is zero. Check snapshot coverage and valuation.",IF(B442=0,"Turnover is zero; DIO has no finite value because COGS is zero. Stock with no COGS is flagged for review.","")),""))</f>
        <v/>
      </c>
    </row>
    <row r="443">
      <c r="A443" s="6" t="n"/>
      <c r="B443" s="7" t="n"/>
      <c r="C443" s="7" t="n"/>
      <c r="D443" s="7" t="n"/>
      <c r="E443" s="7" t="n"/>
      <c r="F443" s="7" t="n"/>
      <c r="G443" s="7" t="n"/>
      <c r="H443" s="8">
        <f>IF(COUNTA(A443:G443)=0,"",IF(TRIM(A443&amp;"")="","Item required",IFERROR(IF(OR(COUNT($B$2)&lt;&gt;1,$B$2&lt;0),"Enter nonnegative DIO threshold in B2",IF(NOT(AND(COUNT(B443,F443)=2,B443&gt;=0,F443&gt;0,COUNT(G443)=COUNTA(G443),N(G443)&gt;=0)),"Enter nonnegative values and positive period days",IF(NOT(OR(AND(COUNT(E443)=1,E443&gt;=0,COUNTA(C443:D443)=0),AND(E443="",COUNT(C443:D443)=2,MIN(C443:D443)&gt;=0))),"Enter average OR both opening and closing",IF(IF(IF(COUNT(E443)=1,E443,IF(C443/2+D443/2=0,(C443+D443)/2,C443/2+D443/2))=0,N(C443)+N(D443)+N(E443)=0,IF(B443=0,TRUE,B443/(IF(COUNT(E443)=1,E443,IF(C443/2+D443/2=0,(C443+D443)/2,C443/2+D443/2)))&gt;0)),"Ready","Calculated value below numeric range; rescale")))),"Check inputs / numeric range")))</f>
        <v/>
      </c>
      <c r="I443" s="8">
        <f>IF(H443&lt;&gt;"Ready","",IFERROR(IF(COUNT(E443)=1,E443,IF(C443/2+D443/2=0,(C443+D443)/2,C443/2+D443/2)),""))</f>
        <v/>
      </c>
      <c r="J443" s="8">
        <f>IF(H443&lt;&gt;"Ready","",IFERROR(IF(I443=0,"",B443/I443),""))</f>
        <v/>
      </c>
      <c r="K443" s="8">
        <f>IF(H443&lt;&gt;"Ready","",IFERROR(IF(OR(I443=0,B443=0),"",F443/J443),""))</f>
        <v/>
      </c>
      <c r="L443" s="8">
        <f>IF(H443&lt;&gt;"Ready","",IFERROR(IF(G443="","",I443*(G443/100)),""))</f>
        <v/>
      </c>
      <c r="M443" s="8">
        <f>IF(H443&lt;&gt;"Ready","",IFERROR(IF(I443=0,"No",IF(B443=0,"Yes",IF(OR(K443&lt;=$B$2,K443-$B$2&lt;=MIN(8.881784197001252E-16*MAX(ABS(K443),ABS($B$2)),1E-9)),"No","Yes"))),""))</f>
        <v/>
      </c>
      <c r="N443" s="8">
        <f>IF(H443&lt;&gt;"Ready","",IFERROR(IF(I443=0,"No inventory",IF(B443=0,"No COGS",IF(M443="Yes","Slow mover","Within threshold"))),""))</f>
        <v/>
      </c>
      <c r="O443" s="8">
        <f>IF(H443&lt;&gt;"Ready","",IFERROR(IF(I443=0,"Turnover and DIO undefined: average inventory is zero. Check snapshot coverage and valuation.",IF(B443=0,"Turnover is zero; DIO has no finite value because COGS is zero. Stock with no COGS is flagged for review.","")),""))</f>
        <v/>
      </c>
    </row>
    <row r="444">
      <c r="A444" s="6" t="n"/>
      <c r="B444" s="7" t="n"/>
      <c r="C444" s="7" t="n"/>
      <c r="D444" s="7" t="n"/>
      <c r="E444" s="7" t="n"/>
      <c r="F444" s="7" t="n"/>
      <c r="G444" s="7" t="n"/>
      <c r="H444" s="8">
        <f>IF(COUNTA(A444:G444)=0,"",IF(TRIM(A444&amp;"")="","Item required",IFERROR(IF(OR(COUNT($B$2)&lt;&gt;1,$B$2&lt;0),"Enter nonnegative DIO threshold in B2",IF(NOT(AND(COUNT(B444,F444)=2,B444&gt;=0,F444&gt;0,COUNT(G444)=COUNTA(G444),N(G444)&gt;=0)),"Enter nonnegative values and positive period days",IF(NOT(OR(AND(COUNT(E444)=1,E444&gt;=0,COUNTA(C444:D444)=0),AND(E444="",COUNT(C444:D444)=2,MIN(C444:D444)&gt;=0))),"Enter average OR both opening and closing",IF(IF(IF(COUNT(E444)=1,E444,IF(C444/2+D444/2=0,(C444+D444)/2,C444/2+D444/2))=0,N(C444)+N(D444)+N(E444)=0,IF(B444=0,TRUE,B444/(IF(COUNT(E444)=1,E444,IF(C444/2+D444/2=0,(C444+D444)/2,C444/2+D444/2)))&gt;0)),"Ready","Calculated value below numeric range; rescale")))),"Check inputs / numeric range")))</f>
        <v/>
      </c>
      <c r="I444" s="8">
        <f>IF(H444&lt;&gt;"Ready","",IFERROR(IF(COUNT(E444)=1,E444,IF(C444/2+D444/2=0,(C444+D444)/2,C444/2+D444/2)),""))</f>
        <v/>
      </c>
      <c r="J444" s="8">
        <f>IF(H444&lt;&gt;"Ready","",IFERROR(IF(I444=0,"",B444/I444),""))</f>
        <v/>
      </c>
      <c r="K444" s="8">
        <f>IF(H444&lt;&gt;"Ready","",IFERROR(IF(OR(I444=0,B444=0),"",F444/J444),""))</f>
        <v/>
      </c>
      <c r="L444" s="8">
        <f>IF(H444&lt;&gt;"Ready","",IFERROR(IF(G444="","",I444*(G444/100)),""))</f>
        <v/>
      </c>
      <c r="M444" s="8">
        <f>IF(H444&lt;&gt;"Ready","",IFERROR(IF(I444=0,"No",IF(B444=0,"Yes",IF(OR(K444&lt;=$B$2,K444-$B$2&lt;=MIN(8.881784197001252E-16*MAX(ABS(K444),ABS($B$2)),1E-9)),"No","Yes"))),""))</f>
        <v/>
      </c>
      <c r="N444" s="8">
        <f>IF(H444&lt;&gt;"Ready","",IFERROR(IF(I444=0,"No inventory",IF(B444=0,"No COGS",IF(M444="Yes","Slow mover","Within threshold"))),""))</f>
        <v/>
      </c>
      <c r="O444" s="8">
        <f>IF(H444&lt;&gt;"Ready","",IFERROR(IF(I444=0,"Turnover and DIO undefined: average inventory is zero. Check snapshot coverage and valuation.",IF(B444=0,"Turnover is zero; DIO has no finite value because COGS is zero. Stock with no COGS is flagged for review.","")),""))</f>
        <v/>
      </c>
    </row>
    <row r="445">
      <c r="A445" s="6" t="n"/>
      <c r="B445" s="7" t="n"/>
      <c r="C445" s="7" t="n"/>
      <c r="D445" s="7" t="n"/>
      <c r="E445" s="7" t="n"/>
      <c r="F445" s="7" t="n"/>
      <c r="G445" s="7" t="n"/>
      <c r="H445" s="8">
        <f>IF(COUNTA(A445:G445)=0,"",IF(TRIM(A445&amp;"")="","Item required",IFERROR(IF(OR(COUNT($B$2)&lt;&gt;1,$B$2&lt;0),"Enter nonnegative DIO threshold in B2",IF(NOT(AND(COUNT(B445,F445)=2,B445&gt;=0,F445&gt;0,COUNT(G445)=COUNTA(G445),N(G445)&gt;=0)),"Enter nonnegative values and positive period days",IF(NOT(OR(AND(COUNT(E445)=1,E445&gt;=0,COUNTA(C445:D445)=0),AND(E445="",COUNT(C445:D445)=2,MIN(C445:D445)&gt;=0))),"Enter average OR both opening and closing",IF(IF(IF(COUNT(E445)=1,E445,IF(C445/2+D445/2=0,(C445+D445)/2,C445/2+D445/2))=0,N(C445)+N(D445)+N(E445)=0,IF(B445=0,TRUE,B445/(IF(COUNT(E445)=1,E445,IF(C445/2+D445/2=0,(C445+D445)/2,C445/2+D445/2)))&gt;0)),"Ready","Calculated value below numeric range; rescale")))),"Check inputs / numeric range")))</f>
        <v/>
      </c>
      <c r="I445" s="8">
        <f>IF(H445&lt;&gt;"Ready","",IFERROR(IF(COUNT(E445)=1,E445,IF(C445/2+D445/2=0,(C445+D445)/2,C445/2+D445/2)),""))</f>
        <v/>
      </c>
      <c r="J445" s="8">
        <f>IF(H445&lt;&gt;"Ready","",IFERROR(IF(I445=0,"",B445/I445),""))</f>
        <v/>
      </c>
      <c r="K445" s="8">
        <f>IF(H445&lt;&gt;"Ready","",IFERROR(IF(OR(I445=0,B445=0),"",F445/J445),""))</f>
        <v/>
      </c>
      <c r="L445" s="8">
        <f>IF(H445&lt;&gt;"Ready","",IFERROR(IF(G445="","",I445*(G445/100)),""))</f>
        <v/>
      </c>
      <c r="M445" s="8">
        <f>IF(H445&lt;&gt;"Ready","",IFERROR(IF(I445=0,"No",IF(B445=0,"Yes",IF(OR(K445&lt;=$B$2,K445-$B$2&lt;=MIN(8.881784197001252E-16*MAX(ABS(K445),ABS($B$2)),1E-9)),"No","Yes"))),""))</f>
        <v/>
      </c>
      <c r="N445" s="8">
        <f>IF(H445&lt;&gt;"Ready","",IFERROR(IF(I445=0,"No inventory",IF(B445=0,"No COGS",IF(M445="Yes","Slow mover","Within threshold"))),""))</f>
        <v/>
      </c>
      <c r="O445" s="8">
        <f>IF(H445&lt;&gt;"Ready","",IFERROR(IF(I445=0,"Turnover and DIO undefined: average inventory is zero. Check snapshot coverage and valuation.",IF(B445=0,"Turnover is zero; DIO has no finite value because COGS is zero. Stock with no COGS is flagged for review.","")),""))</f>
        <v/>
      </c>
    </row>
    <row r="446">
      <c r="A446" s="6" t="n"/>
      <c r="B446" s="7" t="n"/>
      <c r="C446" s="7" t="n"/>
      <c r="D446" s="7" t="n"/>
      <c r="E446" s="7" t="n"/>
      <c r="F446" s="7" t="n"/>
      <c r="G446" s="7" t="n"/>
      <c r="H446" s="8">
        <f>IF(COUNTA(A446:G446)=0,"",IF(TRIM(A446&amp;"")="","Item required",IFERROR(IF(OR(COUNT($B$2)&lt;&gt;1,$B$2&lt;0),"Enter nonnegative DIO threshold in B2",IF(NOT(AND(COUNT(B446,F446)=2,B446&gt;=0,F446&gt;0,COUNT(G446)=COUNTA(G446),N(G446)&gt;=0)),"Enter nonnegative values and positive period days",IF(NOT(OR(AND(COUNT(E446)=1,E446&gt;=0,COUNTA(C446:D446)=0),AND(E446="",COUNT(C446:D446)=2,MIN(C446:D446)&gt;=0))),"Enter average OR both opening and closing",IF(IF(IF(COUNT(E446)=1,E446,IF(C446/2+D446/2=0,(C446+D446)/2,C446/2+D446/2))=0,N(C446)+N(D446)+N(E446)=0,IF(B446=0,TRUE,B446/(IF(COUNT(E446)=1,E446,IF(C446/2+D446/2=0,(C446+D446)/2,C446/2+D446/2)))&gt;0)),"Ready","Calculated value below numeric range; rescale")))),"Check inputs / numeric range")))</f>
        <v/>
      </c>
      <c r="I446" s="8">
        <f>IF(H446&lt;&gt;"Ready","",IFERROR(IF(COUNT(E446)=1,E446,IF(C446/2+D446/2=0,(C446+D446)/2,C446/2+D446/2)),""))</f>
        <v/>
      </c>
      <c r="J446" s="8">
        <f>IF(H446&lt;&gt;"Ready","",IFERROR(IF(I446=0,"",B446/I446),""))</f>
        <v/>
      </c>
      <c r="K446" s="8">
        <f>IF(H446&lt;&gt;"Ready","",IFERROR(IF(OR(I446=0,B446=0),"",F446/J446),""))</f>
        <v/>
      </c>
      <c r="L446" s="8">
        <f>IF(H446&lt;&gt;"Ready","",IFERROR(IF(G446="","",I446*(G446/100)),""))</f>
        <v/>
      </c>
      <c r="M446" s="8">
        <f>IF(H446&lt;&gt;"Ready","",IFERROR(IF(I446=0,"No",IF(B446=0,"Yes",IF(OR(K446&lt;=$B$2,K446-$B$2&lt;=MIN(8.881784197001252E-16*MAX(ABS(K446),ABS($B$2)),1E-9)),"No","Yes"))),""))</f>
        <v/>
      </c>
      <c r="N446" s="8">
        <f>IF(H446&lt;&gt;"Ready","",IFERROR(IF(I446=0,"No inventory",IF(B446=0,"No COGS",IF(M446="Yes","Slow mover","Within threshold"))),""))</f>
        <v/>
      </c>
      <c r="O446" s="8">
        <f>IF(H446&lt;&gt;"Ready","",IFERROR(IF(I446=0,"Turnover and DIO undefined: average inventory is zero. Check snapshot coverage and valuation.",IF(B446=0,"Turnover is zero; DIO has no finite value because COGS is zero. Stock with no COGS is flagged for review.","")),""))</f>
        <v/>
      </c>
    </row>
    <row r="447">
      <c r="A447" s="6" t="n"/>
      <c r="B447" s="7" t="n"/>
      <c r="C447" s="7" t="n"/>
      <c r="D447" s="7" t="n"/>
      <c r="E447" s="7" t="n"/>
      <c r="F447" s="7" t="n"/>
      <c r="G447" s="7" t="n"/>
      <c r="H447" s="8">
        <f>IF(COUNTA(A447:G447)=0,"",IF(TRIM(A447&amp;"")="","Item required",IFERROR(IF(OR(COUNT($B$2)&lt;&gt;1,$B$2&lt;0),"Enter nonnegative DIO threshold in B2",IF(NOT(AND(COUNT(B447,F447)=2,B447&gt;=0,F447&gt;0,COUNT(G447)=COUNTA(G447),N(G447)&gt;=0)),"Enter nonnegative values and positive period days",IF(NOT(OR(AND(COUNT(E447)=1,E447&gt;=0,COUNTA(C447:D447)=0),AND(E447="",COUNT(C447:D447)=2,MIN(C447:D447)&gt;=0))),"Enter average OR both opening and closing",IF(IF(IF(COUNT(E447)=1,E447,IF(C447/2+D447/2=0,(C447+D447)/2,C447/2+D447/2))=0,N(C447)+N(D447)+N(E447)=0,IF(B447=0,TRUE,B447/(IF(COUNT(E447)=1,E447,IF(C447/2+D447/2=0,(C447+D447)/2,C447/2+D447/2)))&gt;0)),"Ready","Calculated value below numeric range; rescale")))),"Check inputs / numeric range")))</f>
        <v/>
      </c>
      <c r="I447" s="8">
        <f>IF(H447&lt;&gt;"Ready","",IFERROR(IF(COUNT(E447)=1,E447,IF(C447/2+D447/2=0,(C447+D447)/2,C447/2+D447/2)),""))</f>
        <v/>
      </c>
      <c r="J447" s="8">
        <f>IF(H447&lt;&gt;"Ready","",IFERROR(IF(I447=0,"",B447/I447),""))</f>
        <v/>
      </c>
      <c r="K447" s="8">
        <f>IF(H447&lt;&gt;"Ready","",IFERROR(IF(OR(I447=0,B447=0),"",F447/J447),""))</f>
        <v/>
      </c>
      <c r="L447" s="8">
        <f>IF(H447&lt;&gt;"Ready","",IFERROR(IF(G447="","",I447*(G447/100)),""))</f>
        <v/>
      </c>
      <c r="M447" s="8">
        <f>IF(H447&lt;&gt;"Ready","",IFERROR(IF(I447=0,"No",IF(B447=0,"Yes",IF(OR(K447&lt;=$B$2,K447-$B$2&lt;=MIN(8.881784197001252E-16*MAX(ABS(K447),ABS($B$2)),1E-9)),"No","Yes"))),""))</f>
        <v/>
      </c>
      <c r="N447" s="8">
        <f>IF(H447&lt;&gt;"Ready","",IFERROR(IF(I447=0,"No inventory",IF(B447=0,"No COGS",IF(M447="Yes","Slow mover","Within threshold"))),""))</f>
        <v/>
      </c>
      <c r="O447" s="8">
        <f>IF(H447&lt;&gt;"Ready","",IFERROR(IF(I447=0,"Turnover and DIO undefined: average inventory is zero. Check snapshot coverage and valuation.",IF(B447=0,"Turnover is zero; DIO has no finite value because COGS is zero. Stock with no COGS is flagged for review.","")),""))</f>
        <v/>
      </c>
    </row>
    <row r="448">
      <c r="A448" s="6" t="n"/>
      <c r="B448" s="7" t="n"/>
      <c r="C448" s="7" t="n"/>
      <c r="D448" s="7" t="n"/>
      <c r="E448" s="7" t="n"/>
      <c r="F448" s="7" t="n"/>
      <c r="G448" s="7" t="n"/>
      <c r="H448" s="8">
        <f>IF(COUNTA(A448:G448)=0,"",IF(TRIM(A448&amp;"")="","Item required",IFERROR(IF(OR(COUNT($B$2)&lt;&gt;1,$B$2&lt;0),"Enter nonnegative DIO threshold in B2",IF(NOT(AND(COUNT(B448,F448)=2,B448&gt;=0,F448&gt;0,COUNT(G448)=COUNTA(G448),N(G448)&gt;=0)),"Enter nonnegative values and positive period days",IF(NOT(OR(AND(COUNT(E448)=1,E448&gt;=0,COUNTA(C448:D448)=0),AND(E448="",COUNT(C448:D448)=2,MIN(C448:D448)&gt;=0))),"Enter average OR both opening and closing",IF(IF(IF(COUNT(E448)=1,E448,IF(C448/2+D448/2=0,(C448+D448)/2,C448/2+D448/2))=0,N(C448)+N(D448)+N(E448)=0,IF(B448=0,TRUE,B448/(IF(COUNT(E448)=1,E448,IF(C448/2+D448/2=0,(C448+D448)/2,C448/2+D448/2)))&gt;0)),"Ready","Calculated value below numeric range; rescale")))),"Check inputs / numeric range")))</f>
        <v/>
      </c>
      <c r="I448" s="8">
        <f>IF(H448&lt;&gt;"Ready","",IFERROR(IF(COUNT(E448)=1,E448,IF(C448/2+D448/2=0,(C448+D448)/2,C448/2+D448/2)),""))</f>
        <v/>
      </c>
      <c r="J448" s="8">
        <f>IF(H448&lt;&gt;"Ready","",IFERROR(IF(I448=0,"",B448/I448),""))</f>
        <v/>
      </c>
      <c r="K448" s="8">
        <f>IF(H448&lt;&gt;"Ready","",IFERROR(IF(OR(I448=0,B448=0),"",F448/J448),""))</f>
        <v/>
      </c>
      <c r="L448" s="8">
        <f>IF(H448&lt;&gt;"Ready","",IFERROR(IF(G448="","",I448*(G448/100)),""))</f>
        <v/>
      </c>
      <c r="M448" s="8">
        <f>IF(H448&lt;&gt;"Ready","",IFERROR(IF(I448=0,"No",IF(B448=0,"Yes",IF(OR(K448&lt;=$B$2,K448-$B$2&lt;=MIN(8.881784197001252E-16*MAX(ABS(K448),ABS($B$2)),1E-9)),"No","Yes"))),""))</f>
        <v/>
      </c>
      <c r="N448" s="8">
        <f>IF(H448&lt;&gt;"Ready","",IFERROR(IF(I448=0,"No inventory",IF(B448=0,"No COGS",IF(M448="Yes","Slow mover","Within threshold"))),""))</f>
        <v/>
      </c>
      <c r="O448" s="8">
        <f>IF(H448&lt;&gt;"Ready","",IFERROR(IF(I448=0,"Turnover and DIO undefined: average inventory is zero. Check snapshot coverage and valuation.",IF(B448=0,"Turnover is zero; DIO has no finite value because COGS is zero. Stock with no COGS is flagged for review.","")),""))</f>
        <v/>
      </c>
    </row>
    <row r="449">
      <c r="A449" s="6" t="n"/>
      <c r="B449" s="7" t="n"/>
      <c r="C449" s="7" t="n"/>
      <c r="D449" s="7" t="n"/>
      <c r="E449" s="7" t="n"/>
      <c r="F449" s="7" t="n"/>
      <c r="G449" s="7" t="n"/>
      <c r="H449" s="8">
        <f>IF(COUNTA(A449:G449)=0,"",IF(TRIM(A449&amp;"")="","Item required",IFERROR(IF(OR(COUNT($B$2)&lt;&gt;1,$B$2&lt;0),"Enter nonnegative DIO threshold in B2",IF(NOT(AND(COUNT(B449,F449)=2,B449&gt;=0,F449&gt;0,COUNT(G449)=COUNTA(G449),N(G449)&gt;=0)),"Enter nonnegative values and positive period days",IF(NOT(OR(AND(COUNT(E449)=1,E449&gt;=0,COUNTA(C449:D449)=0),AND(E449="",COUNT(C449:D449)=2,MIN(C449:D449)&gt;=0))),"Enter average OR both opening and closing",IF(IF(IF(COUNT(E449)=1,E449,IF(C449/2+D449/2=0,(C449+D449)/2,C449/2+D449/2))=0,N(C449)+N(D449)+N(E449)=0,IF(B449=0,TRUE,B449/(IF(COUNT(E449)=1,E449,IF(C449/2+D449/2=0,(C449+D449)/2,C449/2+D449/2)))&gt;0)),"Ready","Calculated value below numeric range; rescale")))),"Check inputs / numeric range")))</f>
        <v/>
      </c>
      <c r="I449" s="8">
        <f>IF(H449&lt;&gt;"Ready","",IFERROR(IF(COUNT(E449)=1,E449,IF(C449/2+D449/2=0,(C449+D449)/2,C449/2+D449/2)),""))</f>
        <v/>
      </c>
      <c r="J449" s="8">
        <f>IF(H449&lt;&gt;"Ready","",IFERROR(IF(I449=0,"",B449/I449),""))</f>
        <v/>
      </c>
      <c r="K449" s="8">
        <f>IF(H449&lt;&gt;"Ready","",IFERROR(IF(OR(I449=0,B449=0),"",F449/J449),""))</f>
        <v/>
      </c>
      <c r="L449" s="8">
        <f>IF(H449&lt;&gt;"Ready","",IFERROR(IF(G449="","",I449*(G449/100)),""))</f>
        <v/>
      </c>
      <c r="M449" s="8">
        <f>IF(H449&lt;&gt;"Ready","",IFERROR(IF(I449=0,"No",IF(B449=0,"Yes",IF(OR(K449&lt;=$B$2,K449-$B$2&lt;=MIN(8.881784197001252E-16*MAX(ABS(K449),ABS($B$2)),1E-9)),"No","Yes"))),""))</f>
        <v/>
      </c>
      <c r="N449" s="8">
        <f>IF(H449&lt;&gt;"Ready","",IFERROR(IF(I449=0,"No inventory",IF(B449=0,"No COGS",IF(M449="Yes","Slow mover","Within threshold"))),""))</f>
        <v/>
      </c>
      <c r="O449" s="8">
        <f>IF(H449&lt;&gt;"Ready","",IFERROR(IF(I449=0,"Turnover and DIO undefined: average inventory is zero. Check snapshot coverage and valuation.",IF(B449=0,"Turnover is zero; DIO has no finite value because COGS is zero. Stock with no COGS is flagged for review.","")),""))</f>
        <v/>
      </c>
    </row>
    <row r="450">
      <c r="A450" s="6" t="n"/>
      <c r="B450" s="7" t="n"/>
      <c r="C450" s="7" t="n"/>
      <c r="D450" s="7" t="n"/>
      <c r="E450" s="7" t="n"/>
      <c r="F450" s="7" t="n"/>
      <c r="G450" s="7" t="n"/>
      <c r="H450" s="8">
        <f>IF(COUNTA(A450:G450)=0,"",IF(TRIM(A450&amp;"")="","Item required",IFERROR(IF(OR(COUNT($B$2)&lt;&gt;1,$B$2&lt;0),"Enter nonnegative DIO threshold in B2",IF(NOT(AND(COUNT(B450,F450)=2,B450&gt;=0,F450&gt;0,COUNT(G450)=COUNTA(G450),N(G450)&gt;=0)),"Enter nonnegative values and positive period days",IF(NOT(OR(AND(COUNT(E450)=1,E450&gt;=0,COUNTA(C450:D450)=0),AND(E450="",COUNT(C450:D450)=2,MIN(C450:D450)&gt;=0))),"Enter average OR both opening and closing",IF(IF(IF(COUNT(E450)=1,E450,IF(C450/2+D450/2=0,(C450+D450)/2,C450/2+D450/2))=0,N(C450)+N(D450)+N(E450)=0,IF(B450=0,TRUE,B450/(IF(COUNT(E450)=1,E450,IF(C450/2+D450/2=0,(C450+D450)/2,C450/2+D450/2)))&gt;0)),"Ready","Calculated value below numeric range; rescale")))),"Check inputs / numeric range")))</f>
        <v/>
      </c>
      <c r="I450" s="8">
        <f>IF(H450&lt;&gt;"Ready","",IFERROR(IF(COUNT(E450)=1,E450,IF(C450/2+D450/2=0,(C450+D450)/2,C450/2+D450/2)),""))</f>
        <v/>
      </c>
      <c r="J450" s="8">
        <f>IF(H450&lt;&gt;"Ready","",IFERROR(IF(I450=0,"",B450/I450),""))</f>
        <v/>
      </c>
      <c r="K450" s="8">
        <f>IF(H450&lt;&gt;"Ready","",IFERROR(IF(OR(I450=0,B450=0),"",F450/J450),""))</f>
        <v/>
      </c>
      <c r="L450" s="8">
        <f>IF(H450&lt;&gt;"Ready","",IFERROR(IF(G450="","",I450*(G450/100)),""))</f>
        <v/>
      </c>
      <c r="M450" s="8">
        <f>IF(H450&lt;&gt;"Ready","",IFERROR(IF(I450=0,"No",IF(B450=0,"Yes",IF(OR(K450&lt;=$B$2,K450-$B$2&lt;=MIN(8.881784197001252E-16*MAX(ABS(K450),ABS($B$2)),1E-9)),"No","Yes"))),""))</f>
        <v/>
      </c>
      <c r="N450" s="8">
        <f>IF(H450&lt;&gt;"Ready","",IFERROR(IF(I450=0,"No inventory",IF(B450=0,"No COGS",IF(M450="Yes","Slow mover","Within threshold"))),""))</f>
        <v/>
      </c>
      <c r="O450" s="8">
        <f>IF(H450&lt;&gt;"Ready","",IFERROR(IF(I450=0,"Turnover and DIO undefined: average inventory is zero. Check snapshot coverage and valuation.",IF(B450=0,"Turnover is zero; DIO has no finite value because COGS is zero. Stock with no COGS is flagged for review.","")),""))</f>
        <v/>
      </c>
    </row>
    <row r="451">
      <c r="A451" s="6" t="n"/>
      <c r="B451" s="7" t="n"/>
      <c r="C451" s="7" t="n"/>
      <c r="D451" s="7" t="n"/>
      <c r="E451" s="7" t="n"/>
      <c r="F451" s="7" t="n"/>
      <c r="G451" s="7" t="n"/>
      <c r="H451" s="8">
        <f>IF(COUNTA(A451:G451)=0,"",IF(TRIM(A451&amp;"")="","Item required",IFERROR(IF(OR(COUNT($B$2)&lt;&gt;1,$B$2&lt;0),"Enter nonnegative DIO threshold in B2",IF(NOT(AND(COUNT(B451,F451)=2,B451&gt;=0,F451&gt;0,COUNT(G451)=COUNTA(G451),N(G451)&gt;=0)),"Enter nonnegative values and positive period days",IF(NOT(OR(AND(COUNT(E451)=1,E451&gt;=0,COUNTA(C451:D451)=0),AND(E451="",COUNT(C451:D451)=2,MIN(C451:D451)&gt;=0))),"Enter average OR both opening and closing",IF(IF(IF(COUNT(E451)=1,E451,IF(C451/2+D451/2=0,(C451+D451)/2,C451/2+D451/2))=0,N(C451)+N(D451)+N(E451)=0,IF(B451=0,TRUE,B451/(IF(COUNT(E451)=1,E451,IF(C451/2+D451/2=0,(C451+D451)/2,C451/2+D451/2)))&gt;0)),"Ready","Calculated value below numeric range; rescale")))),"Check inputs / numeric range")))</f>
        <v/>
      </c>
      <c r="I451" s="8">
        <f>IF(H451&lt;&gt;"Ready","",IFERROR(IF(COUNT(E451)=1,E451,IF(C451/2+D451/2=0,(C451+D451)/2,C451/2+D451/2)),""))</f>
        <v/>
      </c>
      <c r="J451" s="8">
        <f>IF(H451&lt;&gt;"Ready","",IFERROR(IF(I451=0,"",B451/I451),""))</f>
        <v/>
      </c>
      <c r="K451" s="8">
        <f>IF(H451&lt;&gt;"Ready","",IFERROR(IF(OR(I451=0,B451=0),"",F451/J451),""))</f>
        <v/>
      </c>
      <c r="L451" s="8">
        <f>IF(H451&lt;&gt;"Ready","",IFERROR(IF(G451="","",I451*(G451/100)),""))</f>
        <v/>
      </c>
      <c r="M451" s="8">
        <f>IF(H451&lt;&gt;"Ready","",IFERROR(IF(I451=0,"No",IF(B451=0,"Yes",IF(OR(K451&lt;=$B$2,K451-$B$2&lt;=MIN(8.881784197001252E-16*MAX(ABS(K451),ABS($B$2)),1E-9)),"No","Yes"))),""))</f>
        <v/>
      </c>
      <c r="N451" s="8">
        <f>IF(H451&lt;&gt;"Ready","",IFERROR(IF(I451=0,"No inventory",IF(B451=0,"No COGS",IF(M451="Yes","Slow mover","Within threshold"))),""))</f>
        <v/>
      </c>
      <c r="O451" s="8">
        <f>IF(H451&lt;&gt;"Ready","",IFERROR(IF(I451=0,"Turnover and DIO undefined: average inventory is zero. Check snapshot coverage and valuation.",IF(B451=0,"Turnover is zero; DIO has no finite value because COGS is zero. Stock with no COGS is flagged for review.","")),""))</f>
        <v/>
      </c>
    </row>
    <row r="452">
      <c r="A452" s="6" t="n"/>
      <c r="B452" s="7" t="n"/>
      <c r="C452" s="7" t="n"/>
      <c r="D452" s="7" t="n"/>
      <c r="E452" s="7" t="n"/>
      <c r="F452" s="7" t="n"/>
      <c r="G452" s="7" t="n"/>
      <c r="H452" s="8">
        <f>IF(COUNTA(A452:G452)=0,"",IF(TRIM(A452&amp;"")="","Item required",IFERROR(IF(OR(COUNT($B$2)&lt;&gt;1,$B$2&lt;0),"Enter nonnegative DIO threshold in B2",IF(NOT(AND(COUNT(B452,F452)=2,B452&gt;=0,F452&gt;0,COUNT(G452)=COUNTA(G452),N(G452)&gt;=0)),"Enter nonnegative values and positive period days",IF(NOT(OR(AND(COUNT(E452)=1,E452&gt;=0,COUNTA(C452:D452)=0),AND(E452="",COUNT(C452:D452)=2,MIN(C452:D452)&gt;=0))),"Enter average OR both opening and closing",IF(IF(IF(COUNT(E452)=1,E452,IF(C452/2+D452/2=0,(C452+D452)/2,C452/2+D452/2))=0,N(C452)+N(D452)+N(E452)=0,IF(B452=0,TRUE,B452/(IF(COUNT(E452)=1,E452,IF(C452/2+D452/2=0,(C452+D452)/2,C452/2+D452/2)))&gt;0)),"Ready","Calculated value below numeric range; rescale")))),"Check inputs / numeric range")))</f>
        <v/>
      </c>
      <c r="I452" s="8">
        <f>IF(H452&lt;&gt;"Ready","",IFERROR(IF(COUNT(E452)=1,E452,IF(C452/2+D452/2=0,(C452+D452)/2,C452/2+D452/2)),""))</f>
        <v/>
      </c>
      <c r="J452" s="8">
        <f>IF(H452&lt;&gt;"Ready","",IFERROR(IF(I452=0,"",B452/I452),""))</f>
        <v/>
      </c>
      <c r="K452" s="8">
        <f>IF(H452&lt;&gt;"Ready","",IFERROR(IF(OR(I452=0,B452=0),"",F452/J452),""))</f>
        <v/>
      </c>
      <c r="L452" s="8">
        <f>IF(H452&lt;&gt;"Ready","",IFERROR(IF(G452="","",I452*(G452/100)),""))</f>
        <v/>
      </c>
      <c r="M452" s="8">
        <f>IF(H452&lt;&gt;"Ready","",IFERROR(IF(I452=0,"No",IF(B452=0,"Yes",IF(OR(K452&lt;=$B$2,K452-$B$2&lt;=MIN(8.881784197001252E-16*MAX(ABS(K452),ABS($B$2)),1E-9)),"No","Yes"))),""))</f>
        <v/>
      </c>
      <c r="N452" s="8">
        <f>IF(H452&lt;&gt;"Ready","",IFERROR(IF(I452=0,"No inventory",IF(B452=0,"No COGS",IF(M452="Yes","Slow mover","Within threshold"))),""))</f>
        <v/>
      </c>
      <c r="O452" s="8">
        <f>IF(H452&lt;&gt;"Ready","",IFERROR(IF(I452=0,"Turnover and DIO undefined: average inventory is zero. Check snapshot coverage and valuation.",IF(B452=0,"Turnover is zero; DIO has no finite value because COGS is zero. Stock with no COGS is flagged for review.","")),""))</f>
        <v/>
      </c>
    </row>
    <row r="453">
      <c r="A453" s="6" t="n"/>
      <c r="B453" s="7" t="n"/>
      <c r="C453" s="7" t="n"/>
      <c r="D453" s="7" t="n"/>
      <c r="E453" s="7" t="n"/>
      <c r="F453" s="7" t="n"/>
      <c r="G453" s="7" t="n"/>
      <c r="H453" s="8">
        <f>IF(COUNTA(A453:G453)=0,"",IF(TRIM(A453&amp;"")="","Item required",IFERROR(IF(OR(COUNT($B$2)&lt;&gt;1,$B$2&lt;0),"Enter nonnegative DIO threshold in B2",IF(NOT(AND(COUNT(B453,F453)=2,B453&gt;=0,F453&gt;0,COUNT(G453)=COUNTA(G453),N(G453)&gt;=0)),"Enter nonnegative values and positive period days",IF(NOT(OR(AND(COUNT(E453)=1,E453&gt;=0,COUNTA(C453:D453)=0),AND(E453="",COUNT(C453:D453)=2,MIN(C453:D453)&gt;=0))),"Enter average OR both opening and closing",IF(IF(IF(COUNT(E453)=1,E453,IF(C453/2+D453/2=0,(C453+D453)/2,C453/2+D453/2))=0,N(C453)+N(D453)+N(E453)=0,IF(B453=0,TRUE,B453/(IF(COUNT(E453)=1,E453,IF(C453/2+D453/2=0,(C453+D453)/2,C453/2+D453/2)))&gt;0)),"Ready","Calculated value below numeric range; rescale")))),"Check inputs / numeric range")))</f>
        <v/>
      </c>
      <c r="I453" s="8">
        <f>IF(H453&lt;&gt;"Ready","",IFERROR(IF(COUNT(E453)=1,E453,IF(C453/2+D453/2=0,(C453+D453)/2,C453/2+D453/2)),""))</f>
        <v/>
      </c>
      <c r="J453" s="8">
        <f>IF(H453&lt;&gt;"Ready","",IFERROR(IF(I453=0,"",B453/I453),""))</f>
        <v/>
      </c>
      <c r="K453" s="8">
        <f>IF(H453&lt;&gt;"Ready","",IFERROR(IF(OR(I453=0,B453=0),"",F453/J453),""))</f>
        <v/>
      </c>
      <c r="L453" s="8">
        <f>IF(H453&lt;&gt;"Ready","",IFERROR(IF(G453="","",I453*(G453/100)),""))</f>
        <v/>
      </c>
      <c r="M453" s="8">
        <f>IF(H453&lt;&gt;"Ready","",IFERROR(IF(I453=0,"No",IF(B453=0,"Yes",IF(OR(K453&lt;=$B$2,K453-$B$2&lt;=MIN(8.881784197001252E-16*MAX(ABS(K453),ABS($B$2)),1E-9)),"No","Yes"))),""))</f>
        <v/>
      </c>
      <c r="N453" s="8">
        <f>IF(H453&lt;&gt;"Ready","",IFERROR(IF(I453=0,"No inventory",IF(B453=0,"No COGS",IF(M453="Yes","Slow mover","Within threshold"))),""))</f>
        <v/>
      </c>
      <c r="O453" s="8">
        <f>IF(H453&lt;&gt;"Ready","",IFERROR(IF(I453=0,"Turnover and DIO undefined: average inventory is zero. Check snapshot coverage and valuation.",IF(B453=0,"Turnover is zero; DIO has no finite value because COGS is zero. Stock with no COGS is flagged for review.","")),""))</f>
        <v/>
      </c>
    </row>
    <row r="454">
      <c r="A454" s="6" t="n"/>
      <c r="B454" s="7" t="n"/>
      <c r="C454" s="7" t="n"/>
      <c r="D454" s="7" t="n"/>
      <c r="E454" s="7" t="n"/>
      <c r="F454" s="7" t="n"/>
      <c r="G454" s="7" t="n"/>
      <c r="H454" s="8">
        <f>IF(COUNTA(A454:G454)=0,"",IF(TRIM(A454&amp;"")="","Item required",IFERROR(IF(OR(COUNT($B$2)&lt;&gt;1,$B$2&lt;0),"Enter nonnegative DIO threshold in B2",IF(NOT(AND(COUNT(B454,F454)=2,B454&gt;=0,F454&gt;0,COUNT(G454)=COUNTA(G454),N(G454)&gt;=0)),"Enter nonnegative values and positive period days",IF(NOT(OR(AND(COUNT(E454)=1,E454&gt;=0,COUNTA(C454:D454)=0),AND(E454="",COUNT(C454:D454)=2,MIN(C454:D454)&gt;=0))),"Enter average OR both opening and closing",IF(IF(IF(COUNT(E454)=1,E454,IF(C454/2+D454/2=0,(C454+D454)/2,C454/2+D454/2))=0,N(C454)+N(D454)+N(E454)=0,IF(B454=0,TRUE,B454/(IF(COUNT(E454)=1,E454,IF(C454/2+D454/2=0,(C454+D454)/2,C454/2+D454/2)))&gt;0)),"Ready","Calculated value below numeric range; rescale")))),"Check inputs / numeric range")))</f>
        <v/>
      </c>
      <c r="I454" s="8">
        <f>IF(H454&lt;&gt;"Ready","",IFERROR(IF(COUNT(E454)=1,E454,IF(C454/2+D454/2=0,(C454+D454)/2,C454/2+D454/2)),""))</f>
        <v/>
      </c>
      <c r="J454" s="8">
        <f>IF(H454&lt;&gt;"Ready","",IFERROR(IF(I454=0,"",B454/I454),""))</f>
        <v/>
      </c>
      <c r="K454" s="8">
        <f>IF(H454&lt;&gt;"Ready","",IFERROR(IF(OR(I454=0,B454=0),"",F454/J454),""))</f>
        <v/>
      </c>
      <c r="L454" s="8">
        <f>IF(H454&lt;&gt;"Ready","",IFERROR(IF(G454="","",I454*(G454/100)),""))</f>
        <v/>
      </c>
      <c r="M454" s="8">
        <f>IF(H454&lt;&gt;"Ready","",IFERROR(IF(I454=0,"No",IF(B454=0,"Yes",IF(OR(K454&lt;=$B$2,K454-$B$2&lt;=MIN(8.881784197001252E-16*MAX(ABS(K454),ABS($B$2)),1E-9)),"No","Yes"))),""))</f>
        <v/>
      </c>
      <c r="N454" s="8">
        <f>IF(H454&lt;&gt;"Ready","",IFERROR(IF(I454=0,"No inventory",IF(B454=0,"No COGS",IF(M454="Yes","Slow mover","Within threshold"))),""))</f>
        <v/>
      </c>
      <c r="O454" s="8">
        <f>IF(H454&lt;&gt;"Ready","",IFERROR(IF(I454=0,"Turnover and DIO undefined: average inventory is zero. Check snapshot coverage and valuation.",IF(B454=0,"Turnover is zero; DIO has no finite value because COGS is zero. Stock with no COGS is flagged for review.","")),""))</f>
        <v/>
      </c>
    </row>
    <row r="455">
      <c r="A455" s="6" t="n"/>
      <c r="B455" s="7" t="n"/>
      <c r="C455" s="7" t="n"/>
      <c r="D455" s="7" t="n"/>
      <c r="E455" s="7" t="n"/>
      <c r="F455" s="7" t="n"/>
      <c r="G455" s="7" t="n"/>
      <c r="H455" s="8">
        <f>IF(COUNTA(A455:G455)=0,"",IF(TRIM(A455&amp;"")="","Item required",IFERROR(IF(OR(COUNT($B$2)&lt;&gt;1,$B$2&lt;0),"Enter nonnegative DIO threshold in B2",IF(NOT(AND(COUNT(B455,F455)=2,B455&gt;=0,F455&gt;0,COUNT(G455)=COUNTA(G455),N(G455)&gt;=0)),"Enter nonnegative values and positive period days",IF(NOT(OR(AND(COUNT(E455)=1,E455&gt;=0,COUNTA(C455:D455)=0),AND(E455="",COUNT(C455:D455)=2,MIN(C455:D455)&gt;=0))),"Enter average OR both opening and closing",IF(IF(IF(COUNT(E455)=1,E455,IF(C455/2+D455/2=0,(C455+D455)/2,C455/2+D455/2))=0,N(C455)+N(D455)+N(E455)=0,IF(B455=0,TRUE,B455/(IF(COUNT(E455)=1,E455,IF(C455/2+D455/2=0,(C455+D455)/2,C455/2+D455/2)))&gt;0)),"Ready","Calculated value below numeric range; rescale")))),"Check inputs / numeric range")))</f>
        <v/>
      </c>
      <c r="I455" s="8">
        <f>IF(H455&lt;&gt;"Ready","",IFERROR(IF(COUNT(E455)=1,E455,IF(C455/2+D455/2=0,(C455+D455)/2,C455/2+D455/2)),""))</f>
        <v/>
      </c>
      <c r="J455" s="8">
        <f>IF(H455&lt;&gt;"Ready","",IFERROR(IF(I455=0,"",B455/I455),""))</f>
        <v/>
      </c>
      <c r="K455" s="8">
        <f>IF(H455&lt;&gt;"Ready","",IFERROR(IF(OR(I455=0,B455=0),"",F455/J455),""))</f>
        <v/>
      </c>
      <c r="L455" s="8">
        <f>IF(H455&lt;&gt;"Ready","",IFERROR(IF(G455="","",I455*(G455/100)),""))</f>
        <v/>
      </c>
      <c r="M455" s="8">
        <f>IF(H455&lt;&gt;"Ready","",IFERROR(IF(I455=0,"No",IF(B455=0,"Yes",IF(OR(K455&lt;=$B$2,K455-$B$2&lt;=MIN(8.881784197001252E-16*MAX(ABS(K455),ABS($B$2)),1E-9)),"No","Yes"))),""))</f>
        <v/>
      </c>
      <c r="N455" s="8">
        <f>IF(H455&lt;&gt;"Ready","",IFERROR(IF(I455=0,"No inventory",IF(B455=0,"No COGS",IF(M455="Yes","Slow mover","Within threshold"))),""))</f>
        <v/>
      </c>
      <c r="O455" s="8">
        <f>IF(H455&lt;&gt;"Ready","",IFERROR(IF(I455=0,"Turnover and DIO undefined: average inventory is zero. Check snapshot coverage and valuation.",IF(B455=0,"Turnover is zero; DIO has no finite value because COGS is zero. Stock with no COGS is flagged for review.","")),""))</f>
        <v/>
      </c>
    </row>
    <row r="456">
      <c r="A456" s="6" t="n"/>
      <c r="B456" s="7" t="n"/>
      <c r="C456" s="7" t="n"/>
      <c r="D456" s="7" t="n"/>
      <c r="E456" s="7" t="n"/>
      <c r="F456" s="7" t="n"/>
      <c r="G456" s="7" t="n"/>
      <c r="H456" s="8">
        <f>IF(COUNTA(A456:G456)=0,"",IF(TRIM(A456&amp;"")="","Item required",IFERROR(IF(OR(COUNT($B$2)&lt;&gt;1,$B$2&lt;0),"Enter nonnegative DIO threshold in B2",IF(NOT(AND(COUNT(B456,F456)=2,B456&gt;=0,F456&gt;0,COUNT(G456)=COUNTA(G456),N(G456)&gt;=0)),"Enter nonnegative values and positive period days",IF(NOT(OR(AND(COUNT(E456)=1,E456&gt;=0,COUNTA(C456:D456)=0),AND(E456="",COUNT(C456:D456)=2,MIN(C456:D456)&gt;=0))),"Enter average OR both opening and closing",IF(IF(IF(COUNT(E456)=1,E456,IF(C456/2+D456/2=0,(C456+D456)/2,C456/2+D456/2))=0,N(C456)+N(D456)+N(E456)=0,IF(B456=0,TRUE,B456/(IF(COUNT(E456)=1,E456,IF(C456/2+D456/2=0,(C456+D456)/2,C456/2+D456/2)))&gt;0)),"Ready","Calculated value below numeric range; rescale")))),"Check inputs / numeric range")))</f>
        <v/>
      </c>
      <c r="I456" s="8">
        <f>IF(H456&lt;&gt;"Ready","",IFERROR(IF(COUNT(E456)=1,E456,IF(C456/2+D456/2=0,(C456+D456)/2,C456/2+D456/2)),""))</f>
        <v/>
      </c>
      <c r="J456" s="8">
        <f>IF(H456&lt;&gt;"Ready","",IFERROR(IF(I456=0,"",B456/I456),""))</f>
        <v/>
      </c>
      <c r="K456" s="8">
        <f>IF(H456&lt;&gt;"Ready","",IFERROR(IF(OR(I456=0,B456=0),"",F456/J456),""))</f>
        <v/>
      </c>
      <c r="L456" s="8">
        <f>IF(H456&lt;&gt;"Ready","",IFERROR(IF(G456="","",I456*(G456/100)),""))</f>
        <v/>
      </c>
      <c r="M456" s="8">
        <f>IF(H456&lt;&gt;"Ready","",IFERROR(IF(I456=0,"No",IF(B456=0,"Yes",IF(OR(K456&lt;=$B$2,K456-$B$2&lt;=MIN(8.881784197001252E-16*MAX(ABS(K456),ABS($B$2)),1E-9)),"No","Yes"))),""))</f>
        <v/>
      </c>
      <c r="N456" s="8">
        <f>IF(H456&lt;&gt;"Ready","",IFERROR(IF(I456=0,"No inventory",IF(B456=0,"No COGS",IF(M456="Yes","Slow mover","Within threshold"))),""))</f>
        <v/>
      </c>
      <c r="O456" s="8">
        <f>IF(H456&lt;&gt;"Ready","",IFERROR(IF(I456=0,"Turnover and DIO undefined: average inventory is zero. Check snapshot coverage and valuation.",IF(B456=0,"Turnover is zero; DIO has no finite value because COGS is zero. Stock with no COGS is flagged for review.","")),""))</f>
        <v/>
      </c>
    </row>
    <row r="457">
      <c r="A457" s="6" t="n"/>
      <c r="B457" s="7" t="n"/>
      <c r="C457" s="7" t="n"/>
      <c r="D457" s="7" t="n"/>
      <c r="E457" s="7" t="n"/>
      <c r="F457" s="7" t="n"/>
      <c r="G457" s="7" t="n"/>
      <c r="H457" s="8">
        <f>IF(COUNTA(A457:G457)=0,"",IF(TRIM(A457&amp;"")="","Item required",IFERROR(IF(OR(COUNT($B$2)&lt;&gt;1,$B$2&lt;0),"Enter nonnegative DIO threshold in B2",IF(NOT(AND(COUNT(B457,F457)=2,B457&gt;=0,F457&gt;0,COUNT(G457)=COUNTA(G457),N(G457)&gt;=0)),"Enter nonnegative values and positive period days",IF(NOT(OR(AND(COUNT(E457)=1,E457&gt;=0,COUNTA(C457:D457)=0),AND(E457="",COUNT(C457:D457)=2,MIN(C457:D457)&gt;=0))),"Enter average OR both opening and closing",IF(IF(IF(COUNT(E457)=1,E457,IF(C457/2+D457/2=0,(C457+D457)/2,C457/2+D457/2))=0,N(C457)+N(D457)+N(E457)=0,IF(B457=0,TRUE,B457/(IF(COUNT(E457)=1,E457,IF(C457/2+D457/2=0,(C457+D457)/2,C457/2+D457/2)))&gt;0)),"Ready","Calculated value below numeric range; rescale")))),"Check inputs / numeric range")))</f>
        <v/>
      </c>
      <c r="I457" s="8">
        <f>IF(H457&lt;&gt;"Ready","",IFERROR(IF(COUNT(E457)=1,E457,IF(C457/2+D457/2=0,(C457+D457)/2,C457/2+D457/2)),""))</f>
        <v/>
      </c>
      <c r="J457" s="8">
        <f>IF(H457&lt;&gt;"Ready","",IFERROR(IF(I457=0,"",B457/I457),""))</f>
        <v/>
      </c>
      <c r="K457" s="8">
        <f>IF(H457&lt;&gt;"Ready","",IFERROR(IF(OR(I457=0,B457=0),"",F457/J457),""))</f>
        <v/>
      </c>
      <c r="L457" s="8">
        <f>IF(H457&lt;&gt;"Ready","",IFERROR(IF(G457="","",I457*(G457/100)),""))</f>
        <v/>
      </c>
      <c r="M457" s="8">
        <f>IF(H457&lt;&gt;"Ready","",IFERROR(IF(I457=0,"No",IF(B457=0,"Yes",IF(OR(K457&lt;=$B$2,K457-$B$2&lt;=MIN(8.881784197001252E-16*MAX(ABS(K457),ABS($B$2)),1E-9)),"No","Yes"))),""))</f>
        <v/>
      </c>
      <c r="N457" s="8">
        <f>IF(H457&lt;&gt;"Ready","",IFERROR(IF(I457=0,"No inventory",IF(B457=0,"No COGS",IF(M457="Yes","Slow mover","Within threshold"))),""))</f>
        <v/>
      </c>
      <c r="O457" s="8">
        <f>IF(H457&lt;&gt;"Ready","",IFERROR(IF(I457=0,"Turnover and DIO undefined: average inventory is zero. Check snapshot coverage and valuation.",IF(B457=0,"Turnover is zero; DIO has no finite value because COGS is zero. Stock with no COGS is flagged for review.","")),""))</f>
        <v/>
      </c>
    </row>
    <row r="458">
      <c r="A458" s="6" t="n"/>
      <c r="B458" s="7" t="n"/>
      <c r="C458" s="7" t="n"/>
      <c r="D458" s="7" t="n"/>
      <c r="E458" s="7" t="n"/>
      <c r="F458" s="7" t="n"/>
      <c r="G458" s="7" t="n"/>
      <c r="H458" s="8">
        <f>IF(COUNTA(A458:G458)=0,"",IF(TRIM(A458&amp;"")="","Item required",IFERROR(IF(OR(COUNT($B$2)&lt;&gt;1,$B$2&lt;0),"Enter nonnegative DIO threshold in B2",IF(NOT(AND(COUNT(B458,F458)=2,B458&gt;=0,F458&gt;0,COUNT(G458)=COUNTA(G458),N(G458)&gt;=0)),"Enter nonnegative values and positive period days",IF(NOT(OR(AND(COUNT(E458)=1,E458&gt;=0,COUNTA(C458:D458)=0),AND(E458="",COUNT(C458:D458)=2,MIN(C458:D458)&gt;=0))),"Enter average OR both opening and closing",IF(IF(IF(COUNT(E458)=1,E458,IF(C458/2+D458/2=0,(C458+D458)/2,C458/2+D458/2))=0,N(C458)+N(D458)+N(E458)=0,IF(B458=0,TRUE,B458/(IF(COUNT(E458)=1,E458,IF(C458/2+D458/2=0,(C458+D458)/2,C458/2+D458/2)))&gt;0)),"Ready","Calculated value below numeric range; rescale")))),"Check inputs / numeric range")))</f>
        <v/>
      </c>
      <c r="I458" s="8">
        <f>IF(H458&lt;&gt;"Ready","",IFERROR(IF(COUNT(E458)=1,E458,IF(C458/2+D458/2=0,(C458+D458)/2,C458/2+D458/2)),""))</f>
        <v/>
      </c>
      <c r="J458" s="8">
        <f>IF(H458&lt;&gt;"Ready","",IFERROR(IF(I458=0,"",B458/I458),""))</f>
        <v/>
      </c>
      <c r="K458" s="8">
        <f>IF(H458&lt;&gt;"Ready","",IFERROR(IF(OR(I458=0,B458=0),"",F458/J458),""))</f>
        <v/>
      </c>
      <c r="L458" s="8">
        <f>IF(H458&lt;&gt;"Ready","",IFERROR(IF(G458="","",I458*(G458/100)),""))</f>
        <v/>
      </c>
      <c r="M458" s="8">
        <f>IF(H458&lt;&gt;"Ready","",IFERROR(IF(I458=0,"No",IF(B458=0,"Yes",IF(OR(K458&lt;=$B$2,K458-$B$2&lt;=MIN(8.881784197001252E-16*MAX(ABS(K458),ABS($B$2)),1E-9)),"No","Yes"))),""))</f>
        <v/>
      </c>
      <c r="N458" s="8">
        <f>IF(H458&lt;&gt;"Ready","",IFERROR(IF(I458=0,"No inventory",IF(B458=0,"No COGS",IF(M458="Yes","Slow mover","Within threshold"))),""))</f>
        <v/>
      </c>
      <c r="O458" s="8">
        <f>IF(H458&lt;&gt;"Ready","",IFERROR(IF(I458=0,"Turnover and DIO undefined: average inventory is zero. Check snapshot coverage and valuation.",IF(B458=0,"Turnover is zero; DIO has no finite value because COGS is zero. Stock with no COGS is flagged for review.","")),""))</f>
        <v/>
      </c>
    </row>
    <row r="459">
      <c r="A459" s="6" t="n"/>
      <c r="B459" s="7" t="n"/>
      <c r="C459" s="7" t="n"/>
      <c r="D459" s="7" t="n"/>
      <c r="E459" s="7" t="n"/>
      <c r="F459" s="7" t="n"/>
      <c r="G459" s="7" t="n"/>
      <c r="H459" s="8">
        <f>IF(COUNTA(A459:G459)=0,"",IF(TRIM(A459&amp;"")="","Item required",IFERROR(IF(OR(COUNT($B$2)&lt;&gt;1,$B$2&lt;0),"Enter nonnegative DIO threshold in B2",IF(NOT(AND(COUNT(B459,F459)=2,B459&gt;=0,F459&gt;0,COUNT(G459)=COUNTA(G459),N(G459)&gt;=0)),"Enter nonnegative values and positive period days",IF(NOT(OR(AND(COUNT(E459)=1,E459&gt;=0,COUNTA(C459:D459)=0),AND(E459="",COUNT(C459:D459)=2,MIN(C459:D459)&gt;=0))),"Enter average OR both opening and closing",IF(IF(IF(COUNT(E459)=1,E459,IF(C459/2+D459/2=0,(C459+D459)/2,C459/2+D459/2))=0,N(C459)+N(D459)+N(E459)=0,IF(B459=0,TRUE,B459/(IF(COUNT(E459)=1,E459,IF(C459/2+D459/2=0,(C459+D459)/2,C459/2+D459/2)))&gt;0)),"Ready","Calculated value below numeric range; rescale")))),"Check inputs / numeric range")))</f>
        <v/>
      </c>
      <c r="I459" s="8">
        <f>IF(H459&lt;&gt;"Ready","",IFERROR(IF(COUNT(E459)=1,E459,IF(C459/2+D459/2=0,(C459+D459)/2,C459/2+D459/2)),""))</f>
        <v/>
      </c>
      <c r="J459" s="8">
        <f>IF(H459&lt;&gt;"Ready","",IFERROR(IF(I459=0,"",B459/I459),""))</f>
        <v/>
      </c>
      <c r="K459" s="8">
        <f>IF(H459&lt;&gt;"Ready","",IFERROR(IF(OR(I459=0,B459=0),"",F459/J459),""))</f>
        <v/>
      </c>
      <c r="L459" s="8">
        <f>IF(H459&lt;&gt;"Ready","",IFERROR(IF(G459="","",I459*(G459/100)),""))</f>
        <v/>
      </c>
      <c r="M459" s="8">
        <f>IF(H459&lt;&gt;"Ready","",IFERROR(IF(I459=0,"No",IF(B459=0,"Yes",IF(OR(K459&lt;=$B$2,K459-$B$2&lt;=MIN(8.881784197001252E-16*MAX(ABS(K459),ABS($B$2)),1E-9)),"No","Yes"))),""))</f>
        <v/>
      </c>
      <c r="N459" s="8">
        <f>IF(H459&lt;&gt;"Ready","",IFERROR(IF(I459=0,"No inventory",IF(B459=0,"No COGS",IF(M459="Yes","Slow mover","Within threshold"))),""))</f>
        <v/>
      </c>
      <c r="O459" s="8">
        <f>IF(H459&lt;&gt;"Ready","",IFERROR(IF(I459=0,"Turnover and DIO undefined: average inventory is zero. Check snapshot coverage and valuation.",IF(B459=0,"Turnover is zero; DIO has no finite value because COGS is zero. Stock with no COGS is flagged for review.","")),""))</f>
        <v/>
      </c>
    </row>
    <row r="460">
      <c r="A460" s="6" t="n"/>
      <c r="B460" s="7" t="n"/>
      <c r="C460" s="7" t="n"/>
      <c r="D460" s="7" t="n"/>
      <c r="E460" s="7" t="n"/>
      <c r="F460" s="7" t="n"/>
      <c r="G460" s="7" t="n"/>
      <c r="H460" s="8">
        <f>IF(COUNTA(A460:G460)=0,"",IF(TRIM(A460&amp;"")="","Item required",IFERROR(IF(OR(COUNT($B$2)&lt;&gt;1,$B$2&lt;0),"Enter nonnegative DIO threshold in B2",IF(NOT(AND(COUNT(B460,F460)=2,B460&gt;=0,F460&gt;0,COUNT(G460)=COUNTA(G460),N(G460)&gt;=0)),"Enter nonnegative values and positive period days",IF(NOT(OR(AND(COUNT(E460)=1,E460&gt;=0,COUNTA(C460:D460)=0),AND(E460="",COUNT(C460:D460)=2,MIN(C460:D460)&gt;=0))),"Enter average OR both opening and closing",IF(IF(IF(COUNT(E460)=1,E460,IF(C460/2+D460/2=0,(C460+D460)/2,C460/2+D460/2))=0,N(C460)+N(D460)+N(E460)=0,IF(B460=0,TRUE,B460/(IF(COUNT(E460)=1,E460,IF(C460/2+D460/2=0,(C460+D460)/2,C460/2+D460/2)))&gt;0)),"Ready","Calculated value below numeric range; rescale")))),"Check inputs / numeric range")))</f>
        <v/>
      </c>
      <c r="I460" s="8">
        <f>IF(H460&lt;&gt;"Ready","",IFERROR(IF(COUNT(E460)=1,E460,IF(C460/2+D460/2=0,(C460+D460)/2,C460/2+D460/2)),""))</f>
        <v/>
      </c>
      <c r="J460" s="8">
        <f>IF(H460&lt;&gt;"Ready","",IFERROR(IF(I460=0,"",B460/I460),""))</f>
        <v/>
      </c>
      <c r="K460" s="8">
        <f>IF(H460&lt;&gt;"Ready","",IFERROR(IF(OR(I460=0,B460=0),"",F460/J460),""))</f>
        <v/>
      </c>
      <c r="L460" s="8">
        <f>IF(H460&lt;&gt;"Ready","",IFERROR(IF(G460="","",I460*(G460/100)),""))</f>
        <v/>
      </c>
      <c r="M460" s="8">
        <f>IF(H460&lt;&gt;"Ready","",IFERROR(IF(I460=0,"No",IF(B460=0,"Yes",IF(OR(K460&lt;=$B$2,K460-$B$2&lt;=MIN(8.881784197001252E-16*MAX(ABS(K460),ABS($B$2)),1E-9)),"No","Yes"))),""))</f>
        <v/>
      </c>
      <c r="N460" s="8">
        <f>IF(H460&lt;&gt;"Ready","",IFERROR(IF(I460=0,"No inventory",IF(B460=0,"No COGS",IF(M460="Yes","Slow mover","Within threshold"))),""))</f>
        <v/>
      </c>
      <c r="O460" s="8">
        <f>IF(H460&lt;&gt;"Ready","",IFERROR(IF(I460=0,"Turnover and DIO undefined: average inventory is zero. Check snapshot coverage and valuation.",IF(B460=0,"Turnover is zero; DIO has no finite value because COGS is zero. Stock with no COGS is flagged for review.","")),""))</f>
        <v/>
      </c>
    </row>
    <row r="461">
      <c r="A461" s="6" t="n"/>
      <c r="B461" s="7" t="n"/>
      <c r="C461" s="7" t="n"/>
      <c r="D461" s="7" t="n"/>
      <c r="E461" s="7" t="n"/>
      <c r="F461" s="7" t="n"/>
      <c r="G461" s="7" t="n"/>
      <c r="H461" s="8">
        <f>IF(COUNTA(A461:G461)=0,"",IF(TRIM(A461&amp;"")="","Item required",IFERROR(IF(OR(COUNT($B$2)&lt;&gt;1,$B$2&lt;0),"Enter nonnegative DIO threshold in B2",IF(NOT(AND(COUNT(B461,F461)=2,B461&gt;=0,F461&gt;0,COUNT(G461)=COUNTA(G461),N(G461)&gt;=0)),"Enter nonnegative values and positive period days",IF(NOT(OR(AND(COUNT(E461)=1,E461&gt;=0,COUNTA(C461:D461)=0),AND(E461="",COUNT(C461:D461)=2,MIN(C461:D461)&gt;=0))),"Enter average OR both opening and closing",IF(IF(IF(COUNT(E461)=1,E461,IF(C461/2+D461/2=0,(C461+D461)/2,C461/2+D461/2))=0,N(C461)+N(D461)+N(E461)=0,IF(B461=0,TRUE,B461/(IF(COUNT(E461)=1,E461,IF(C461/2+D461/2=0,(C461+D461)/2,C461/2+D461/2)))&gt;0)),"Ready","Calculated value below numeric range; rescale")))),"Check inputs / numeric range")))</f>
        <v/>
      </c>
      <c r="I461" s="8">
        <f>IF(H461&lt;&gt;"Ready","",IFERROR(IF(COUNT(E461)=1,E461,IF(C461/2+D461/2=0,(C461+D461)/2,C461/2+D461/2)),""))</f>
        <v/>
      </c>
      <c r="J461" s="8">
        <f>IF(H461&lt;&gt;"Ready","",IFERROR(IF(I461=0,"",B461/I461),""))</f>
        <v/>
      </c>
      <c r="K461" s="8">
        <f>IF(H461&lt;&gt;"Ready","",IFERROR(IF(OR(I461=0,B461=0),"",F461/J461),""))</f>
        <v/>
      </c>
      <c r="L461" s="8">
        <f>IF(H461&lt;&gt;"Ready","",IFERROR(IF(G461="","",I461*(G461/100)),""))</f>
        <v/>
      </c>
      <c r="M461" s="8">
        <f>IF(H461&lt;&gt;"Ready","",IFERROR(IF(I461=0,"No",IF(B461=0,"Yes",IF(OR(K461&lt;=$B$2,K461-$B$2&lt;=MIN(8.881784197001252E-16*MAX(ABS(K461),ABS($B$2)),1E-9)),"No","Yes"))),""))</f>
        <v/>
      </c>
      <c r="N461" s="8">
        <f>IF(H461&lt;&gt;"Ready","",IFERROR(IF(I461=0,"No inventory",IF(B461=0,"No COGS",IF(M461="Yes","Slow mover","Within threshold"))),""))</f>
        <v/>
      </c>
      <c r="O461" s="8">
        <f>IF(H461&lt;&gt;"Ready","",IFERROR(IF(I461=0,"Turnover and DIO undefined: average inventory is zero. Check snapshot coverage and valuation.",IF(B461=0,"Turnover is zero; DIO has no finite value because COGS is zero. Stock with no COGS is flagged for review.","")),""))</f>
        <v/>
      </c>
    </row>
    <row r="462">
      <c r="A462" s="6" t="n"/>
      <c r="B462" s="7" t="n"/>
      <c r="C462" s="7" t="n"/>
      <c r="D462" s="7" t="n"/>
      <c r="E462" s="7" t="n"/>
      <c r="F462" s="7" t="n"/>
      <c r="G462" s="7" t="n"/>
      <c r="H462" s="8">
        <f>IF(COUNTA(A462:G462)=0,"",IF(TRIM(A462&amp;"")="","Item required",IFERROR(IF(OR(COUNT($B$2)&lt;&gt;1,$B$2&lt;0),"Enter nonnegative DIO threshold in B2",IF(NOT(AND(COUNT(B462,F462)=2,B462&gt;=0,F462&gt;0,COUNT(G462)=COUNTA(G462),N(G462)&gt;=0)),"Enter nonnegative values and positive period days",IF(NOT(OR(AND(COUNT(E462)=1,E462&gt;=0,COUNTA(C462:D462)=0),AND(E462="",COUNT(C462:D462)=2,MIN(C462:D462)&gt;=0))),"Enter average OR both opening and closing",IF(IF(IF(COUNT(E462)=1,E462,IF(C462/2+D462/2=0,(C462+D462)/2,C462/2+D462/2))=0,N(C462)+N(D462)+N(E462)=0,IF(B462=0,TRUE,B462/(IF(COUNT(E462)=1,E462,IF(C462/2+D462/2=0,(C462+D462)/2,C462/2+D462/2)))&gt;0)),"Ready","Calculated value below numeric range; rescale")))),"Check inputs / numeric range")))</f>
        <v/>
      </c>
      <c r="I462" s="8">
        <f>IF(H462&lt;&gt;"Ready","",IFERROR(IF(COUNT(E462)=1,E462,IF(C462/2+D462/2=0,(C462+D462)/2,C462/2+D462/2)),""))</f>
        <v/>
      </c>
      <c r="J462" s="8">
        <f>IF(H462&lt;&gt;"Ready","",IFERROR(IF(I462=0,"",B462/I462),""))</f>
        <v/>
      </c>
      <c r="K462" s="8">
        <f>IF(H462&lt;&gt;"Ready","",IFERROR(IF(OR(I462=0,B462=0),"",F462/J462),""))</f>
        <v/>
      </c>
      <c r="L462" s="8">
        <f>IF(H462&lt;&gt;"Ready","",IFERROR(IF(G462="","",I462*(G462/100)),""))</f>
        <v/>
      </c>
      <c r="M462" s="8">
        <f>IF(H462&lt;&gt;"Ready","",IFERROR(IF(I462=0,"No",IF(B462=0,"Yes",IF(OR(K462&lt;=$B$2,K462-$B$2&lt;=MIN(8.881784197001252E-16*MAX(ABS(K462),ABS($B$2)),1E-9)),"No","Yes"))),""))</f>
        <v/>
      </c>
      <c r="N462" s="8">
        <f>IF(H462&lt;&gt;"Ready","",IFERROR(IF(I462=0,"No inventory",IF(B462=0,"No COGS",IF(M462="Yes","Slow mover","Within threshold"))),""))</f>
        <v/>
      </c>
      <c r="O462" s="8">
        <f>IF(H462&lt;&gt;"Ready","",IFERROR(IF(I462=0,"Turnover and DIO undefined: average inventory is zero. Check snapshot coverage and valuation.",IF(B462=0,"Turnover is zero; DIO has no finite value because COGS is zero. Stock with no COGS is flagged for review.","")),""))</f>
        <v/>
      </c>
    </row>
    <row r="463">
      <c r="A463" s="6" t="n"/>
      <c r="B463" s="7" t="n"/>
      <c r="C463" s="7" t="n"/>
      <c r="D463" s="7" t="n"/>
      <c r="E463" s="7" t="n"/>
      <c r="F463" s="7" t="n"/>
      <c r="G463" s="7" t="n"/>
      <c r="H463" s="8">
        <f>IF(COUNTA(A463:G463)=0,"",IF(TRIM(A463&amp;"")="","Item required",IFERROR(IF(OR(COUNT($B$2)&lt;&gt;1,$B$2&lt;0),"Enter nonnegative DIO threshold in B2",IF(NOT(AND(COUNT(B463,F463)=2,B463&gt;=0,F463&gt;0,COUNT(G463)=COUNTA(G463),N(G463)&gt;=0)),"Enter nonnegative values and positive period days",IF(NOT(OR(AND(COUNT(E463)=1,E463&gt;=0,COUNTA(C463:D463)=0),AND(E463="",COUNT(C463:D463)=2,MIN(C463:D463)&gt;=0))),"Enter average OR both opening and closing",IF(IF(IF(COUNT(E463)=1,E463,IF(C463/2+D463/2=0,(C463+D463)/2,C463/2+D463/2))=0,N(C463)+N(D463)+N(E463)=0,IF(B463=0,TRUE,B463/(IF(COUNT(E463)=1,E463,IF(C463/2+D463/2=0,(C463+D463)/2,C463/2+D463/2)))&gt;0)),"Ready","Calculated value below numeric range; rescale")))),"Check inputs / numeric range")))</f>
        <v/>
      </c>
      <c r="I463" s="8">
        <f>IF(H463&lt;&gt;"Ready","",IFERROR(IF(COUNT(E463)=1,E463,IF(C463/2+D463/2=0,(C463+D463)/2,C463/2+D463/2)),""))</f>
        <v/>
      </c>
      <c r="J463" s="8">
        <f>IF(H463&lt;&gt;"Ready","",IFERROR(IF(I463=0,"",B463/I463),""))</f>
        <v/>
      </c>
      <c r="K463" s="8">
        <f>IF(H463&lt;&gt;"Ready","",IFERROR(IF(OR(I463=0,B463=0),"",F463/J463),""))</f>
        <v/>
      </c>
      <c r="L463" s="8">
        <f>IF(H463&lt;&gt;"Ready","",IFERROR(IF(G463="","",I463*(G463/100)),""))</f>
        <v/>
      </c>
      <c r="M463" s="8">
        <f>IF(H463&lt;&gt;"Ready","",IFERROR(IF(I463=0,"No",IF(B463=0,"Yes",IF(OR(K463&lt;=$B$2,K463-$B$2&lt;=MIN(8.881784197001252E-16*MAX(ABS(K463),ABS($B$2)),1E-9)),"No","Yes"))),""))</f>
        <v/>
      </c>
      <c r="N463" s="8">
        <f>IF(H463&lt;&gt;"Ready","",IFERROR(IF(I463=0,"No inventory",IF(B463=0,"No COGS",IF(M463="Yes","Slow mover","Within threshold"))),""))</f>
        <v/>
      </c>
      <c r="O463" s="8">
        <f>IF(H463&lt;&gt;"Ready","",IFERROR(IF(I463=0,"Turnover and DIO undefined: average inventory is zero. Check snapshot coverage and valuation.",IF(B463=0,"Turnover is zero; DIO has no finite value because COGS is zero. Stock with no COGS is flagged for review.","")),""))</f>
        <v/>
      </c>
    </row>
    <row r="464">
      <c r="A464" s="6" t="n"/>
      <c r="B464" s="7" t="n"/>
      <c r="C464" s="7" t="n"/>
      <c r="D464" s="7" t="n"/>
      <c r="E464" s="7" t="n"/>
      <c r="F464" s="7" t="n"/>
      <c r="G464" s="7" t="n"/>
      <c r="H464" s="8">
        <f>IF(COUNTA(A464:G464)=0,"",IF(TRIM(A464&amp;"")="","Item required",IFERROR(IF(OR(COUNT($B$2)&lt;&gt;1,$B$2&lt;0),"Enter nonnegative DIO threshold in B2",IF(NOT(AND(COUNT(B464,F464)=2,B464&gt;=0,F464&gt;0,COUNT(G464)=COUNTA(G464),N(G464)&gt;=0)),"Enter nonnegative values and positive period days",IF(NOT(OR(AND(COUNT(E464)=1,E464&gt;=0,COUNTA(C464:D464)=0),AND(E464="",COUNT(C464:D464)=2,MIN(C464:D464)&gt;=0))),"Enter average OR both opening and closing",IF(IF(IF(COUNT(E464)=1,E464,IF(C464/2+D464/2=0,(C464+D464)/2,C464/2+D464/2))=0,N(C464)+N(D464)+N(E464)=0,IF(B464=0,TRUE,B464/(IF(COUNT(E464)=1,E464,IF(C464/2+D464/2=0,(C464+D464)/2,C464/2+D464/2)))&gt;0)),"Ready","Calculated value below numeric range; rescale")))),"Check inputs / numeric range")))</f>
        <v/>
      </c>
      <c r="I464" s="8">
        <f>IF(H464&lt;&gt;"Ready","",IFERROR(IF(COUNT(E464)=1,E464,IF(C464/2+D464/2=0,(C464+D464)/2,C464/2+D464/2)),""))</f>
        <v/>
      </c>
      <c r="J464" s="8">
        <f>IF(H464&lt;&gt;"Ready","",IFERROR(IF(I464=0,"",B464/I464),""))</f>
        <v/>
      </c>
      <c r="K464" s="8">
        <f>IF(H464&lt;&gt;"Ready","",IFERROR(IF(OR(I464=0,B464=0),"",F464/J464),""))</f>
        <v/>
      </c>
      <c r="L464" s="8">
        <f>IF(H464&lt;&gt;"Ready","",IFERROR(IF(G464="","",I464*(G464/100)),""))</f>
        <v/>
      </c>
      <c r="M464" s="8">
        <f>IF(H464&lt;&gt;"Ready","",IFERROR(IF(I464=0,"No",IF(B464=0,"Yes",IF(OR(K464&lt;=$B$2,K464-$B$2&lt;=MIN(8.881784197001252E-16*MAX(ABS(K464),ABS($B$2)),1E-9)),"No","Yes"))),""))</f>
        <v/>
      </c>
      <c r="N464" s="8">
        <f>IF(H464&lt;&gt;"Ready","",IFERROR(IF(I464=0,"No inventory",IF(B464=0,"No COGS",IF(M464="Yes","Slow mover","Within threshold"))),""))</f>
        <v/>
      </c>
      <c r="O464" s="8">
        <f>IF(H464&lt;&gt;"Ready","",IFERROR(IF(I464=0,"Turnover and DIO undefined: average inventory is zero. Check snapshot coverage and valuation.",IF(B464=0,"Turnover is zero; DIO has no finite value because COGS is zero. Stock with no COGS is flagged for review.","")),""))</f>
        <v/>
      </c>
    </row>
    <row r="465">
      <c r="A465" s="6" t="n"/>
      <c r="B465" s="7" t="n"/>
      <c r="C465" s="7" t="n"/>
      <c r="D465" s="7" t="n"/>
      <c r="E465" s="7" t="n"/>
      <c r="F465" s="7" t="n"/>
      <c r="G465" s="7" t="n"/>
      <c r="H465" s="8">
        <f>IF(COUNTA(A465:G465)=0,"",IF(TRIM(A465&amp;"")="","Item required",IFERROR(IF(OR(COUNT($B$2)&lt;&gt;1,$B$2&lt;0),"Enter nonnegative DIO threshold in B2",IF(NOT(AND(COUNT(B465,F465)=2,B465&gt;=0,F465&gt;0,COUNT(G465)=COUNTA(G465),N(G465)&gt;=0)),"Enter nonnegative values and positive period days",IF(NOT(OR(AND(COUNT(E465)=1,E465&gt;=0,COUNTA(C465:D465)=0),AND(E465="",COUNT(C465:D465)=2,MIN(C465:D465)&gt;=0))),"Enter average OR both opening and closing",IF(IF(IF(COUNT(E465)=1,E465,IF(C465/2+D465/2=0,(C465+D465)/2,C465/2+D465/2))=0,N(C465)+N(D465)+N(E465)=0,IF(B465=0,TRUE,B465/(IF(COUNT(E465)=1,E465,IF(C465/2+D465/2=0,(C465+D465)/2,C465/2+D465/2)))&gt;0)),"Ready","Calculated value below numeric range; rescale")))),"Check inputs / numeric range")))</f>
        <v/>
      </c>
      <c r="I465" s="8">
        <f>IF(H465&lt;&gt;"Ready","",IFERROR(IF(COUNT(E465)=1,E465,IF(C465/2+D465/2=0,(C465+D465)/2,C465/2+D465/2)),""))</f>
        <v/>
      </c>
      <c r="J465" s="8">
        <f>IF(H465&lt;&gt;"Ready","",IFERROR(IF(I465=0,"",B465/I465),""))</f>
        <v/>
      </c>
      <c r="K465" s="8">
        <f>IF(H465&lt;&gt;"Ready","",IFERROR(IF(OR(I465=0,B465=0),"",F465/J465),""))</f>
        <v/>
      </c>
      <c r="L465" s="8">
        <f>IF(H465&lt;&gt;"Ready","",IFERROR(IF(G465="","",I465*(G465/100)),""))</f>
        <v/>
      </c>
      <c r="M465" s="8">
        <f>IF(H465&lt;&gt;"Ready","",IFERROR(IF(I465=0,"No",IF(B465=0,"Yes",IF(OR(K465&lt;=$B$2,K465-$B$2&lt;=MIN(8.881784197001252E-16*MAX(ABS(K465),ABS($B$2)),1E-9)),"No","Yes"))),""))</f>
        <v/>
      </c>
      <c r="N465" s="8">
        <f>IF(H465&lt;&gt;"Ready","",IFERROR(IF(I465=0,"No inventory",IF(B465=0,"No COGS",IF(M465="Yes","Slow mover","Within threshold"))),""))</f>
        <v/>
      </c>
      <c r="O465" s="8">
        <f>IF(H465&lt;&gt;"Ready","",IFERROR(IF(I465=0,"Turnover and DIO undefined: average inventory is zero. Check snapshot coverage and valuation.",IF(B465=0,"Turnover is zero; DIO has no finite value because COGS is zero. Stock with no COGS is flagged for review.","")),""))</f>
        <v/>
      </c>
    </row>
    <row r="466">
      <c r="A466" s="6" t="n"/>
      <c r="B466" s="7" t="n"/>
      <c r="C466" s="7" t="n"/>
      <c r="D466" s="7" t="n"/>
      <c r="E466" s="7" t="n"/>
      <c r="F466" s="7" t="n"/>
      <c r="G466" s="7" t="n"/>
      <c r="H466" s="8">
        <f>IF(COUNTA(A466:G466)=0,"",IF(TRIM(A466&amp;"")="","Item required",IFERROR(IF(OR(COUNT($B$2)&lt;&gt;1,$B$2&lt;0),"Enter nonnegative DIO threshold in B2",IF(NOT(AND(COUNT(B466,F466)=2,B466&gt;=0,F466&gt;0,COUNT(G466)=COUNTA(G466),N(G466)&gt;=0)),"Enter nonnegative values and positive period days",IF(NOT(OR(AND(COUNT(E466)=1,E466&gt;=0,COUNTA(C466:D466)=0),AND(E466="",COUNT(C466:D466)=2,MIN(C466:D466)&gt;=0))),"Enter average OR both opening and closing",IF(IF(IF(COUNT(E466)=1,E466,IF(C466/2+D466/2=0,(C466+D466)/2,C466/2+D466/2))=0,N(C466)+N(D466)+N(E466)=0,IF(B466=0,TRUE,B466/(IF(COUNT(E466)=1,E466,IF(C466/2+D466/2=0,(C466+D466)/2,C466/2+D466/2)))&gt;0)),"Ready","Calculated value below numeric range; rescale")))),"Check inputs / numeric range")))</f>
        <v/>
      </c>
      <c r="I466" s="8">
        <f>IF(H466&lt;&gt;"Ready","",IFERROR(IF(COUNT(E466)=1,E466,IF(C466/2+D466/2=0,(C466+D466)/2,C466/2+D466/2)),""))</f>
        <v/>
      </c>
      <c r="J466" s="8">
        <f>IF(H466&lt;&gt;"Ready","",IFERROR(IF(I466=0,"",B466/I466),""))</f>
        <v/>
      </c>
      <c r="K466" s="8">
        <f>IF(H466&lt;&gt;"Ready","",IFERROR(IF(OR(I466=0,B466=0),"",F466/J466),""))</f>
        <v/>
      </c>
      <c r="L466" s="8">
        <f>IF(H466&lt;&gt;"Ready","",IFERROR(IF(G466="","",I466*(G466/100)),""))</f>
        <v/>
      </c>
      <c r="M466" s="8">
        <f>IF(H466&lt;&gt;"Ready","",IFERROR(IF(I466=0,"No",IF(B466=0,"Yes",IF(OR(K466&lt;=$B$2,K466-$B$2&lt;=MIN(8.881784197001252E-16*MAX(ABS(K466),ABS($B$2)),1E-9)),"No","Yes"))),""))</f>
        <v/>
      </c>
      <c r="N466" s="8">
        <f>IF(H466&lt;&gt;"Ready","",IFERROR(IF(I466=0,"No inventory",IF(B466=0,"No COGS",IF(M466="Yes","Slow mover","Within threshold"))),""))</f>
        <v/>
      </c>
      <c r="O466" s="8">
        <f>IF(H466&lt;&gt;"Ready","",IFERROR(IF(I466=0,"Turnover and DIO undefined: average inventory is zero. Check snapshot coverage and valuation.",IF(B466=0,"Turnover is zero; DIO has no finite value because COGS is zero. Stock with no COGS is flagged for review.","")),""))</f>
        <v/>
      </c>
    </row>
    <row r="467">
      <c r="A467" s="6" t="n"/>
      <c r="B467" s="7" t="n"/>
      <c r="C467" s="7" t="n"/>
      <c r="D467" s="7" t="n"/>
      <c r="E467" s="7" t="n"/>
      <c r="F467" s="7" t="n"/>
      <c r="G467" s="7" t="n"/>
      <c r="H467" s="8">
        <f>IF(COUNTA(A467:G467)=0,"",IF(TRIM(A467&amp;"")="","Item required",IFERROR(IF(OR(COUNT($B$2)&lt;&gt;1,$B$2&lt;0),"Enter nonnegative DIO threshold in B2",IF(NOT(AND(COUNT(B467,F467)=2,B467&gt;=0,F467&gt;0,COUNT(G467)=COUNTA(G467),N(G467)&gt;=0)),"Enter nonnegative values and positive period days",IF(NOT(OR(AND(COUNT(E467)=1,E467&gt;=0,COUNTA(C467:D467)=0),AND(E467="",COUNT(C467:D467)=2,MIN(C467:D467)&gt;=0))),"Enter average OR both opening and closing",IF(IF(IF(COUNT(E467)=1,E467,IF(C467/2+D467/2=0,(C467+D467)/2,C467/2+D467/2))=0,N(C467)+N(D467)+N(E467)=0,IF(B467=0,TRUE,B467/(IF(COUNT(E467)=1,E467,IF(C467/2+D467/2=0,(C467+D467)/2,C467/2+D467/2)))&gt;0)),"Ready","Calculated value below numeric range; rescale")))),"Check inputs / numeric range")))</f>
        <v/>
      </c>
      <c r="I467" s="8">
        <f>IF(H467&lt;&gt;"Ready","",IFERROR(IF(COUNT(E467)=1,E467,IF(C467/2+D467/2=0,(C467+D467)/2,C467/2+D467/2)),""))</f>
        <v/>
      </c>
      <c r="J467" s="8">
        <f>IF(H467&lt;&gt;"Ready","",IFERROR(IF(I467=0,"",B467/I467),""))</f>
        <v/>
      </c>
      <c r="K467" s="8">
        <f>IF(H467&lt;&gt;"Ready","",IFERROR(IF(OR(I467=0,B467=0),"",F467/J467),""))</f>
        <v/>
      </c>
      <c r="L467" s="8">
        <f>IF(H467&lt;&gt;"Ready","",IFERROR(IF(G467="","",I467*(G467/100)),""))</f>
        <v/>
      </c>
      <c r="M467" s="8">
        <f>IF(H467&lt;&gt;"Ready","",IFERROR(IF(I467=0,"No",IF(B467=0,"Yes",IF(OR(K467&lt;=$B$2,K467-$B$2&lt;=MIN(8.881784197001252E-16*MAX(ABS(K467),ABS($B$2)),1E-9)),"No","Yes"))),""))</f>
        <v/>
      </c>
      <c r="N467" s="8">
        <f>IF(H467&lt;&gt;"Ready","",IFERROR(IF(I467=0,"No inventory",IF(B467=0,"No COGS",IF(M467="Yes","Slow mover","Within threshold"))),""))</f>
        <v/>
      </c>
      <c r="O467" s="8">
        <f>IF(H467&lt;&gt;"Ready","",IFERROR(IF(I467=0,"Turnover and DIO undefined: average inventory is zero. Check snapshot coverage and valuation.",IF(B467=0,"Turnover is zero; DIO has no finite value because COGS is zero. Stock with no COGS is flagged for review.","")),""))</f>
        <v/>
      </c>
    </row>
    <row r="468">
      <c r="A468" s="6" t="n"/>
      <c r="B468" s="7" t="n"/>
      <c r="C468" s="7" t="n"/>
      <c r="D468" s="7" t="n"/>
      <c r="E468" s="7" t="n"/>
      <c r="F468" s="7" t="n"/>
      <c r="G468" s="7" t="n"/>
      <c r="H468" s="8">
        <f>IF(COUNTA(A468:G468)=0,"",IF(TRIM(A468&amp;"")="","Item required",IFERROR(IF(OR(COUNT($B$2)&lt;&gt;1,$B$2&lt;0),"Enter nonnegative DIO threshold in B2",IF(NOT(AND(COUNT(B468,F468)=2,B468&gt;=0,F468&gt;0,COUNT(G468)=COUNTA(G468),N(G468)&gt;=0)),"Enter nonnegative values and positive period days",IF(NOT(OR(AND(COUNT(E468)=1,E468&gt;=0,COUNTA(C468:D468)=0),AND(E468="",COUNT(C468:D468)=2,MIN(C468:D468)&gt;=0))),"Enter average OR both opening and closing",IF(IF(IF(COUNT(E468)=1,E468,IF(C468/2+D468/2=0,(C468+D468)/2,C468/2+D468/2))=0,N(C468)+N(D468)+N(E468)=0,IF(B468=0,TRUE,B468/(IF(COUNT(E468)=1,E468,IF(C468/2+D468/2=0,(C468+D468)/2,C468/2+D468/2)))&gt;0)),"Ready","Calculated value below numeric range; rescale")))),"Check inputs / numeric range")))</f>
        <v/>
      </c>
      <c r="I468" s="8">
        <f>IF(H468&lt;&gt;"Ready","",IFERROR(IF(COUNT(E468)=1,E468,IF(C468/2+D468/2=0,(C468+D468)/2,C468/2+D468/2)),""))</f>
        <v/>
      </c>
      <c r="J468" s="8">
        <f>IF(H468&lt;&gt;"Ready","",IFERROR(IF(I468=0,"",B468/I468),""))</f>
        <v/>
      </c>
      <c r="K468" s="8">
        <f>IF(H468&lt;&gt;"Ready","",IFERROR(IF(OR(I468=0,B468=0),"",F468/J468),""))</f>
        <v/>
      </c>
      <c r="L468" s="8">
        <f>IF(H468&lt;&gt;"Ready","",IFERROR(IF(G468="","",I468*(G468/100)),""))</f>
        <v/>
      </c>
      <c r="M468" s="8">
        <f>IF(H468&lt;&gt;"Ready","",IFERROR(IF(I468=0,"No",IF(B468=0,"Yes",IF(OR(K468&lt;=$B$2,K468-$B$2&lt;=MIN(8.881784197001252E-16*MAX(ABS(K468),ABS($B$2)),1E-9)),"No","Yes"))),""))</f>
        <v/>
      </c>
      <c r="N468" s="8">
        <f>IF(H468&lt;&gt;"Ready","",IFERROR(IF(I468=0,"No inventory",IF(B468=0,"No COGS",IF(M468="Yes","Slow mover","Within threshold"))),""))</f>
        <v/>
      </c>
      <c r="O468" s="8">
        <f>IF(H468&lt;&gt;"Ready","",IFERROR(IF(I468=0,"Turnover and DIO undefined: average inventory is zero. Check snapshot coverage and valuation.",IF(B468=0,"Turnover is zero; DIO has no finite value because COGS is zero. Stock with no COGS is flagged for review.","")),""))</f>
        <v/>
      </c>
    </row>
    <row r="469">
      <c r="A469" s="6" t="n"/>
      <c r="B469" s="7" t="n"/>
      <c r="C469" s="7" t="n"/>
      <c r="D469" s="7" t="n"/>
      <c r="E469" s="7" t="n"/>
      <c r="F469" s="7" t="n"/>
      <c r="G469" s="7" t="n"/>
      <c r="H469" s="8">
        <f>IF(COUNTA(A469:G469)=0,"",IF(TRIM(A469&amp;"")="","Item required",IFERROR(IF(OR(COUNT($B$2)&lt;&gt;1,$B$2&lt;0),"Enter nonnegative DIO threshold in B2",IF(NOT(AND(COUNT(B469,F469)=2,B469&gt;=0,F469&gt;0,COUNT(G469)=COUNTA(G469),N(G469)&gt;=0)),"Enter nonnegative values and positive period days",IF(NOT(OR(AND(COUNT(E469)=1,E469&gt;=0,COUNTA(C469:D469)=0),AND(E469="",COUNT(C469:D469)=2,MIN(C469:D469)&gt;=0))),"Enter average OR both opening and closing",IF(IF(IF(COUNT(E469)=1,E469,IF(C469/2+D469/2=0,(C469+D469)/2,C469/2+D469/2))=0,N(C469)+N(D469)+N(E469)=0,IF(B469=0,TRUE,B469/(IF(COUNT(E469)=1,E469,IF(C469/2+D469/2=0,(C469+D469)/2,C469/2+D469/2)))&gt;0)),"Ready","Calculated value below numeric range; rescale")))),"Check inputs / numeric range")))</f>
        <v/>
      </c>
      <c r="I469" s="8">
        <f>IF(H469&lt;&gt;"Ready","",IFERROR(IF(COUNT(E469)=1,E469,IF(C469/2+D469/2=0,(C469+D469)/2,C469/2+D469/2)),""))</f>
        <v/>
      </c>
      <c r="J469" s="8">
        <f>IF(H469&lt;&gt;"Ready","",IFERROR(IF(I469=0,"",B469/I469),""))</f>
        <v/>
      </c>
      <c r="K469" s="8">
        <f>IF(H469&lt;&gt;"Ready","",IFERROR(IF(OR(I469=0,B469=0),"",F469/J469),""))</f>
        <v/>
      </c>
      <c r="L469" s="8">
        <f>IF(H469&lt;&gt;"Ready","",IFERROR(IF(G469="","",I469*(G469/100)),""))</f>
        <v/>
      </c>
      <c r="M469" s="8">
        <f>IF(H469&lt;&gt;"Ready","",IFERROR(IF(I469=0,"No",IF(B469=0,"Yes",IF(OR(K469&lt;=$B$2,K469-$B$2&lt;=MIN(8.881784197001252E-16*MAX(ABS(K469),ABS($B$2)),1E-9)),"No","Yes"))),""))</f>
        <v/>
      </c>
      <c r="N469" s="8">
        <f>IF(H469&lt;&gt;"Ready","",IFERROR(IF(I469=0,"No inventory",IF(B469=0,"No COGS",IF(M469="Yes","Slow mover","Within threshold"))),""))</f>
        <v/>
      </c>
      <c r="O469" s="8">
        <f>IF(H469&lt;&gt;"Ready","",IFERROR(IF(I469=0,"Turnover and DIO undefined: average inventory is zero. Check snapshot coverage and valuation.",IF(B469=0,"Turnover is zero; DIO has no finite value because COGS is zero. Stock with no COGS is flagged for review.","")),""))</f>
        <v/>
      </c>
    </row>
    <row r="470">
      <c r="A470" s="6" t="n"/>
      <c r="B470" s="7" t="n"/>
      <c r="C470" s="7" t="n"/>
      <c r="D470" s="7" t="n"/>
      <c r="E470" s="7" t="n"/>
      <c r="F470" s="7" t="n"/>
      <c r="G470" s="7" t="n"/>
      <c r="H470" s="8">
        <f>IF(COUNTA(A470:G470)=0,"",IF(TRIM(A470&amp;"")="","Item required",IFERROR(IF(OR(COUNT($B$2)&lt;&gt;1,$B$2&lt;0),"Enter nonnegative DIO threshold in B2",IF(NOT(AND(COUNT(B470,F470)=2,B470&gt;=0,F470&gt;0,COUNT(G470)=COUNTA(G470),N(G470)&gt;=0)),"Enter nonnegative values and positive period days",IF(NOT(OR(AND(COUNT(E470)=1,E470&gt;=0,COUNTA(C470:D470)=0),AND(E470="",COUNT(C470:D470)=2,MIN(C470:D470)&gt;=0))),"Enter average OR both opening and closing",IF(IF(IF(COUNT(E470)=1,E470,IF(C470/2+D470/2=0,(C470+D470)/2,C470/2+D470/2))=0,N(C470)+N(D470)+N(E470)=0,IF(B470=0,TRUE,B470/(IF(COUNT(E470)=1,E470,IF(C470/2+D470/2=0,(C470+D470)/2,C470/2+D470/2)))&gt;0)),"Ready","Calculated value below numeric range; rescale")))),"Check inputs / numeric range")))</f>
        <v/>
      </c>
      <c r="I470" s="8">
        <f>IF(H470&lt;&gt;"Ready","",IFERROR(IF(COUNT(E470)=1,E470,IF(C470/2+D470/2=0,(C470+D470)/2,C470/2+D470/2)),""))</f>
        <v/>
      </c>
      <c r="J470" s="8">
        <f>IF(H470&lt;&gt;"Ready","",IFERROR(IF(I470=0,"",B470/I470),""))</f>
        <v/>
      </c>
      <c r="K470" s="8">
        <f>IF(H470&lt;&gt;"Ready","",IFERROR(IF(OR(I470=0,B470=0),"",F470/J470),""))</f>
        <v/>
      </c>
      <c r="L470" s="8">
        <f>IF(H470&lt;&gt;"Ready","",IFERROR(IF(G470="","",I470*(G470/100)),""))</f>
        <v/>
      </c>
      <c r="M470" s="8">
        <f>IF(H470&lt;&gt;"Ready","",IFERROR(IF(I470=0,"No",IF(B470=0,"Yes",IF(OR(K470&lt;=$B$2,K470-$B$2&lt;=MIN(8.881784197001252E-16*MAX(ABS(K470),ABS($B$2)),1E-9)),"No","Yes"))),""))</f>
        <v/>
      </c>
      <c r="N470" s="8">
        <f>IF(H470&lt;&gt;"Ready","",IFERROR(IF(I470=0,"No inventory",IF(B470=0,"No COGS",IF(M470="Yes","Slow mover","Within threshold"))),""))</f>
        <v/>
      </c>
      <c r="O470" s="8">
        <f>IF(H470&lt;&gt;"Ready","",IFERROR(IF(I470=0,"Turnover and DIO undefined: average inventory is zero. Check snapshot coverage and valuation.",IF(B470=0,"Turnover is zero; DIO has no finite value because COGS is zero. Stock with no COGS is flagged for review.","")),""))</f>
        <v/>
      </c>
    </row>
    <row r="471">
      <c r="A471" s="6" t="n"/>
      <c r="B471" s="7" t="n"/>
      <c r="C471" s="7" t="n"/>
      <c r="D471" s="7" t="n"/>
      <c r="E471" s="7" t="n"/>
      <c r="F471" s="7" t="n"/>
      <c r="G471" s="7" t="n"/>
      <c r="H471" s="8">
        <f>IF(COUNTA(A471:G471)=0,"",IF(TRIM(A471&amp;"")="","Item required",IFERROR(IF(OR(COUNT($B$2)&lt;&gt;1,$B$2&lt;0),"Enter nonnegative DIO threshold in B2",IF(NOT(AND(COUNT(B471,F471)=2,B471&gt;=0,F471&gt;0,COUNT(G471)=COUNTA(G471),N(G471)&gt;=0)),"Enter nonnegative values and positive period days",IF(NOT(OR(AND(COUNT(E471)=1,E471&gt;=0,COUNTA(C471:D471)=0),AND(E471="",COUNT(C471:D471)=2,MIN(C471:D471)&gt;=0))),"Enter average OR both opening and closing",IF(IF(IF(COUNT(E471)=1,E471,IF(C471/2+D471/2=0,(C471+D471)/2,C471/2+D471/2))=0,N(C471)+N(D471)+N(E471)=0,IF(B471=0,TRUE,B471/(IF(COUNT(E471)=1,E471,IF(C471/2+D471/2=0,(C471+D471)/2,C471/2+D471/2)))&gt;0)),"Ready","Calculated value below numeric range; rescale")))),"Check inputs / numeric range")))</f>
        <v/>
      </c>
      <c r="I471" s="8">
        <f>IF(H471&lt;&gt;"Ready","",IFERROR(IF(COUNT(E471)=1,E471,IF(C471/2+D471/2=0,(C471+D471)/2,C471/2+D471/2)),""))</f>
        <v/>
      </c>
      <c r="J471" s="8">
        <f>IF(H471&lt;&gt;"Ready","",IFERROR(IF(I471=0,"",B471/I471),""))</f>
        <v/>
      </c>
      <c r="K471" s="8">
        <f>IF(H471&lt;&gt;"Ready","",IFERROR(IF(OR(I471=0,B471=0),"",F471/J471),""))</f>
        <v/>
      </c>
      <c r="L471" s="8">
        <f>IF(H471&lt;&gt;"Ready","",IFERROR(IF(G471="","",I471*(G471/100)),""))</f>
        <v/>
      </c>
      <c r="M471" s="8">
        <f>IF(H471&lt;&gt;"Ready","",IFERROR(IF(I471=0,"No",IF(B471=0,"Yes",IF(OR(K471&lt;=$B$2,K471-$B$2&lt;=MIN(8.881784197001252E-16*MAX(ABS(K471),ABS($B$2)),1E-9)),"No","Yes"))),""))</f>
        <v/>
      </c>
      <c r="N471" s="8">
        <f>IF(H471&lt;&gt;"Ready","",IFERROR(IF(I471=0,"No inventory",IF(B471=0,"No COGS",IF(M471="Yes","Slow mover","Within threshold"))),""))</f>
        <v/>
      </c>
      <c r="O471" s="8">
        <f>IF(H471&lt;&gt;"Ready","",IFERROR(IF(I471=0,"Turnover and DIO undefined: average inventory is zero. Check snapshot coverage and valuation.",IF(B471=0,"Turnover is zero; DIO has no finite value because COGS is zero. Stock with no COGS is flagged for review.","")),""))</f>
        <v/>
      </c>
    </row>
    <row r="472">
      <c r="A472" s="6" t="n"/>
      <c r="B472" s="7" t="n"/>
      <c r="C472" s="7" t="n"/>
      <c r="D472" s="7" t="n"/>
      <c r="E472" s="7" t="n"/>
      <c r="F472" s="7" t="n"/>
      <c r="G472" s="7" t="n"/>
      <c r="H472" s="8">
        <f>IF(COUNTA(A472:G472)=0,"",IF(TRIM(A472&amp;"")="","Item required",IFERROR(IF(OR(COUNT($B$2)&lt;&gt;1,$B$2&lt;0),"Enter nonnegative DIO threshold in B2",IF(NOT(AND(COUNT(B472,F472)=2,B472&gt;=0,F472&gt;0,COUNT(G472)=COUNTA(G472),N(G472)&gt;=0)),"Enter nonnegative values and positive period days",IF(NOT(OR(AND(COUNT(E472)=1,E472&gt;=0,COUNTA(C472:D472)=0),AND(E472="",COUNT(C472:D472)=2,MIN(C472:D472)&gt;=0))),"Enter average OR both opening and closing",IF(IF(IF(COUNT(E472)=1,E472,IF(C472/2+D472/2=0,(C472+D472)/2,C472/2+D472/2))=0,N(C472)+N(D472)+N(E472)=0,IF(B472=0,TRUE,B472/(IF(COUNT(E472)=1,E472,IF(C472/2+D472/2=0,(C472+D472)/2,C472/2+D472/2)))&gt;0)),"Ready","Calculated value below numeric range; rescale")))),"Check inputs / numeric range")))</f>
        <v/>
      </c>
      <c r="I472" s="8">
        <f>IF(H472&lt;&gt;"Ready","",IFERROR(IF(COUNT(E472)=1,E472,IF(C472/2+D472/2=0,(C472+D472)/2,C472/2+D472/2)),""))</f>
        <v/>
      </c>
      <c r="J472" s="8">
        <f>IF(H472&lt;&gt;"Ready","",IFERROR(IF(I472=0,"",B472/I472),""))</f>
        <v/>
      </c>
      <c r="K472" s="8">
        <f>IF(H472&lt;&gt;"Ready","",IFERROR(IF(OR(I472=0,B472=0),"",F472/J472),""))</f>
        <v/>
      </c>
      <c r="L472" s="8">
        <f>IF(H472&lt;&gt;"Ready","",IFERROR(IF(G472="","",I472*(G472/100)),""))</f>
        <v/>
      </c>
      <c r="M472" s="8">
        <f>IF(H472&lt;&gt;"Ready","",IFERROR(IF(I472=0,"No",IF(B472=0,"Yes",IF(OR(K472&lt;=$B$2,K472-$B$2&lt;=MIN(8.881784197001252E-16*MAX(ABS(K472),ABS($B$2)),1E-9)),"No","Yes"))),""))</f>
        <v/>
      </c>
      <c r="N472" s="8">
        <f>IF(H472&lt;&gt;"Ready","",IFERROR(IF(I472=0,"No inventory",IF(B472=0,"No COGS",IF(M472="Yes","Slow mover","Within threshold"))),""))</f>
        <v/>
      </c>
      <c r="O472" s="8">
        <f>IF(H472&lt;&gt;"Ready","",IFERROR(IF(I472=0,"Turnover and DIO undefined: average inventory is zero. Check snapshot coverage and valuation.",IF(B472=0,"Turnover is zero; DIO has no finite value because COGS is zero. Stock with no COGS is flagged for review.","")),""))</f>
        <v/>
      </c>
    </row>
    <row r="473">
      <c r="A473" s="6" t="n"/>
      <c r="B473" s="7" t="n"/>
      <c r="C473" s="7" t="n"/>
      <c r="D473" s="7" t="n"/>
      <c r="E473" s="7" t="n"/>
      <c r="F473" s="7" t="n"/>
      <c r="G473" s="7" t="n"/>
      <c r="H473" s="8">
        <f>IF(COUNTA(A473:G473)=0,"",IF(TRIM(A473&amp;"")="","Item required",IFERROR(IF(OR(COUNT($B$2)&lt;&gt;1,$B$2&lt;0),"Enter nonnegative DIO threshold in B2",IF(NOT(AND(COUNT(B473,F473)=2,B473&gt;=0,F473&gt;0,COUNT(G473)=COUNTA(G473),N(G473)&gt;=0)),"Enter nonnegative values and positive period days",IF(NOT(OR(AND(COUNT(E473)=1,E473&gt;=0,COUNTA(C473:D473)=0),AND(E473="",COUNT(C473:D473)=2,MIN(C473:D473)&gt;=0))),"Enter average OR both opening and closing",IF(IF(IF(COUNT(E473)=1,E473,IF(C473/2+D473/2=0,(C473+D473)/2,C473/2+D473/2))=0,N(C473)+N(D473)+N(E473)=0,IF(B473=0,TRUE,B473/(IF(COUNT(E473)=1,E473,IF(C473/2+D473/2=0,(C473+D473)/2,C473/2+D473/2)))&gt;0)),"Ready","Calculated value below numeric range; rescale")))),"Check inputs / numeric range")))</f>
        <v/>
      </c>
      <c r="I473" s="8">
        <f>IF(H473&lt;&gt;"Ready","",IFERROR(IF(COUNT(E473)=1,E473,IF(C473/2+D473/2=0,(C473+D473)/2,C473/2+D473/2)),""))</f>
        <v/>
      </c>
      <c r="J473" s="8">
        <f>IF(H473&lt;&gt;"Ready","",IFERROR(IF(I473=0,"",B473/I473),""))</f>
        <v/>
      </c>
      <c r="K473" s="8">
        <f>IF(H473&lt;&gt;"Ready","",IFERROR(IF(OR(I473=0,B473=0),"",F473/J473),""))</f>
        <v/>
      </c>
      <c r="L473" s="8">
        <f>IF(H473&lt;&gt;"Ready","",IFERROR(IF(G473="","",I473*(G473/100)),""))</f>
        <v/>
      </c>
      <c r="M473" s="8">
        <f>IF(H473&lt;&gt;"Ready","",IFERROR(IF(I473=0,"No",IF(B473=0,"Yes",IF(OR(K473&lt;=$B$2,K473-$B$2&lt;=MIN(8.881784197001252E-16*MAX(ABS(K473),ABS($B$2)),1E-9)),"No","Yes"))),""))</f>
        <v/>
      </c>
      <c r="N473" s="8">
        <f>IF(H473&lt;&gt;"Ready","",IFERROR(IF(I473=0,"No inventory",IF(B473=0,"No COGS",IF(M473="Yes","Slow mover","Within threshold"))),""))</f>
        <v/>
      </c>
      <c r="O473" s="8">
        <f>IF(H473&lt;&gt;"Ready","",IFERROR(IF(I473=0,"Turnover and DIO undefined: average inventory is zero. Check snapshot coverage and valuation.",IF(B473=0,"Turnover is zero; DIO has no finite value because COGS is zero. Stock with no COGS is flagged for review.","")),""))</f>
        <v/>
      </c>
    </row>
    <row r="474">
      <c r="A474" s="6" t="n"/>
      <c r="B474" s="7" t="n"/>
      <c r="C474" s="7" t="n"/>
      <c r="D474" s="7" t="n"/>
      <c r="E474" s="7" t="n"/>
      <c r="F474" s="7" t="n"/>
      <c r="G474" s="7" t="n"/>
      <c r="H474" s="8">
        <f>IF(COUNTA(A474:G474)=0,"",IF(TRIM(A474&amp;"")="","Item required",IFERROR(IF(OR(COUNT($B$2)&lt;&gt;1,$B$2&lt;0),"Enter nonnegative DIO threshold in B2",IF(NOT(AND(COUNT(B474,F474)=2,B474&gt;=0,F474&gt;0,COUNT(G474)=COUNTA(G474),N(G474)&gt;=0)),"Enter nonnegative values and positive period days",IF(NOT(OR(AND(COUNT(E474)=1,E474&gt;=0,COUNTA(C474:D474)=0),AND(E474="",COUNT(C474:D474)=2,MIN(C474:D474)&gt;=0))),"Enter average OR both opening and closing",IF(IF(IF(COUNT(E474)=1,E474,IF(C474/2+D474/2=0,(C474+D474)/2,C474/2+D474/2))=0,N(C474)+N(D474)+N(E474)=0,IF(B474=0,TRUE,B474/(IF(COUNT(E474)=1,E474,IF(C474/2+D474/2=0,(C474+D474)/2,C474/2+D474/2)))&gt;0)),"Ready","Calculated value below numeric range; rescale")))),"Check inputs / numeric range")))</f>
        <v/>
      </c>
      <c r="I474" s="8">
        <f>IF(H474&lt;&gt;"Ready","",IFERROR(IF(COUNT(E474)=1,E474,IF(C474/2+D474/2=0,(C474+D474)/2,C474/2+D474/2)),""))</f>
        <v/>
      </c>
      <c r="J474" s="8">
        <f>IF(H474&lt;&gt;"Ready","",IFERROR(IF(I474=0,"",B474/I474),""))</f>
        <v/>
      </c>
      <c r="K474" s="8">
        <f>IF(H474&lt;&gt;"Ready","",IFERROR(IF(OR(I474=0,B474=0),"",F474/J474),""))</f>
        <v/>
      </c>
      <c r="L474" s="8">
        <f>IF(H474&lt;&gt;"Ready","",IFERROR(IF(G474="","",I474*(G474/100)),""))</f>
        <v/>
      </c>
      <c r="M474" s="8">
        <f>IF(H474&lt;&gt;"Ready","",IFERROR(IF(I474=0,"No",IF(B474=0,"Yes",IF(OR(K474&lt;=$B$2,K474-$B$2&lt;=MIN(8.881784197001252E-16*MAX(ABS(K474),ABS($B$2)),1E-9)),"No","Yes"))),""))</f>
        <v/>
      </c>
      <c r="N474" s="8">
        <f>IF(H474&lt;&gt;"Ready","",IFERROR(IF(I474=0,"No inventory",IF(B474=0,"No COGS",IF(M474="Yes","Slow mover","Within threshold"))),""))</f>
        <v/>
      </c>
      <c r="O474" s="8">
        <f>IF(H474&lt;&gt;"Ready","",IFERROR(IF(I474=0,"Turnover and DIO undefined: average inventory is zero. Check snapshot coverage and valuation.",IF(B474=0,"Turnover is zero; DIO has no finite value because COGS is zero. Stock with no COGS is flagged for review.","")),""))</f>
        <v/>
      </c>
    </row>
    <row r="475">
      <c r="A475" s="6" t="n"/>
      <c r="B475" s="7" t="n"/>
      <c r="C475" s="7" t="n"/>
      <c r="D475" s="7" t="n"/>
      <c r="E475" s="7" t="n"/>
      <c r="F475" s="7" t="n"/>
      <c r="G475" s="7" t="n"/>
      <c r="H475" s="8">
        <f>IF(COUNTA(A475:G475)=0,"",IF(TRIM(A475&amp;"")="","Item required",IFERROR(IF(OR(COUNT($B$2)&lt;&gt;1,$B$2&lt;0),"Enter nonnegative DIO threshold in B2",IF(NOT(AND(COUNT(B475,F475)=2,B475&gt;=0,F475&gt;0,COUNT(G475)=COUNTA(G475),N(G475)&gt;=0)),"Enter nonnegative values and positive period days",IF(NOT(OR(AND(COUNT(E475)=1,E475&gt;=0,COUNTA(C475:D475)=0),AND(E475="",COUNT(C475:D475)=2,MIN(C475:D475)&gt;=0))),"Enter average OR both opening and closing",IF(IF(IF(COUNT(E475)=1,E475,IF(C475/2+D475/2=0,(C475+D475)/2,C475/2+D475/2))=0,N(C475)+N(D475)+N(E475)=0,IF(B475=0,TRUE,B475/(IF(COUNT(E475)=1,E475,IF(C475/2+D475/2=0,(C475+D475)/2,C475/2+D475/2)))&gt;0)),"Ready","Calculated value below numeric range; rescale")))),"Check inputs / numeric range")))</f>
        <v/>
      </c>
      <c r="I475" s="8">
        <f>IF(H475&lt;&gt;"Ready","",IFERROR(IF(COUNT(E475)=1,E475,IF(C475/2+D475/2=0,(C475+D475)/2,C475/2+D475/2)),""))</f>
        <v/>
      </c>
      <c r="J475" s="8">
        <f>IF(H475&lt;&gt;"Ready","",IFERROR(IF(I475=0,"",B475/I475),""))</f>
        <v/>
      </c>
      <c r="K475" s="8">
        <f>IF(H475&lt;&gt;"Ready","",IFERROR(IF(OR(I475=0,B475=0),"",F475/J475),""))</f>
        <v/>
      </c>
      <c r="L475" s="8">
        <f>IF(H475&lt;&gt;"Ready","",IFERROR(IF(G475="","",I475*(G475/100)),""))</f>
        <v/>
      </c>
      <c r="M475" s="8">
        <f>IF(H475&lt;&gt;"Ready","",IFERROR(IF(I475=0,"No",IF(B475=0,"Yes",IF(OR(K475&lt;=$B$2,K475-$B$2&lt;=MIN(8.881784197001252E-16*MAX(ABS(K475),ABS($B$2)),1E-9)),"No","Yes"))),""))</f>
        <v/>
      </c>
      <c r="N475" s="8">
        <f>IF(H475&lt;&gt;"Ready","",IFERROR(IF(I475=0,"No inventory",IF(B475=0,"No COGS",IF(M475="Yes","Slow mover","Within threshold"))),""))</f>
        <v/>
      </c>
      <c r="O475" s="8">
        <f>IF(H475&lt;&gt;"Ready","",IFERROR(IF(I475=0,"Turnover and DIO undefined: average inventory is zero. Check snapshot coverage and valuation.",IF(B475=0,"Turnover is zero; DIO has no finite value because COGS is zero. Stock with no COGS is flagged for review.","")),""))</f>
        <v/>
      </c>
    </row>
    <row r="476">
      <c r="A476" s="6" t="n"/>
      <c r="B476" s="7" t="n"/>
      <c r="C476" s="7" t="n"/>
      <c r="D476" s="7" t="n"/>
      <c r="E476" s="7" t="n"/>
      <c r="F476" s="7" t="n"/>
      <c r="G476" s="7" t="n"/>
      <c r="H476" s="8">
        <f>IF(COUNTA(A476:G476)=0,"",IF(TRIM(A476&amp;"")="","Item required",IFERROR(IF(OR(COUNT($B$2)&lt;&gt;1,$B$2&lt;0),"Enter nonnegative DIO threshold in B2",IF(NOT(AND(COUNT(B476,F476)=2,B476&gt;=0,F476&gt;0,COUNT(G476)=COUNTA(G476),N(G476)&gt;=0)),"Enter nonnegative values and positive period days",IF(NOT(OR(AND(COUNT(E476)=1,E476&gt;=0,COUNTA(C476:D476)=0),AND(E476="",COUNT(C476:D476)=2,MIN(C476:D476)&gt;=0))),"Enter average OR both opening and closing",IF(IF(IF(COUNT(E476)=1,E476,IF(C476/2+D476/2=0,(C476+D476)/2,C476/2+D476/2))=0,N(C476)+N(D476)+N(E476)=0,IF(B476=0,TRUE,B476/(IF(COUNT(E476)=1,E476,IF(C476/2+D476/2=0,(C476+D476)/2,C476/2+D476/2)))&gt;0)),"Ready","Calculated value below numeric range; rescale")))),"Check inputs / numeric range")))</f>
        <v/>
      </c>
      <c r="I476" s="8">
        <f>IF(H476&lt;&gt;"Ready","",IFERROR(IF(COUNT(E476)=1,E476,IF(C476/2+D476/2=0,(C476+D476)/2,C476/2+D476/2)),""))</f>
        <v/>
      </c>
      <c r="J476" s="8">
        <f>IF(H476&lt;&gt;"Ready","",IFERROR(IF(I476=0,"",B476/I476),""))</f>
        <v/>
      </c>
      <c r="K476" s="8">
        <f>IF(H476&lt;&gt;"Ready","",IFERROR(IF(OR(I476=0,B476=0),"",F476/J476),""))</f>
        <v/>
      </c>
      <c r="L476" s="8">
        <f>IF(H476&lt;&gt;"Ready","",IFERROR(IF(G476="","",I476*(G476/100)),""))</f>
        <v/>
      </c>
      <c r="M476" s="8">
        <f>IF(H476&lt;&gt;"Ready","",IFERROR(IF(I476=0,"No",IF(B476=0,"Yes",IF(OR(K476&lt;=$B$2,K476-$B$2&lt;=MIN(8.881784197001252E-16*MAX(ABS(K476),ABS($B$2)),1E-9)),"No","Yes"))),""))</f>
        <v/>
      </c>
      <c r="N476" s="8">
        <f>IF(H476&lt;&gt;"Ready","",IFERROR(IF(I476=0,"No inventory",IF(B476=0,"No COGS",IF(M476="Yes","Slow mover","Within threshold"))),""))</f>
        <v/>
      </c>
      <c r="O476" s="8">
        <f>IF(H476&lt;&gt;"Ready","",IFERROR(IF(I476=0,"Turnover and DIO undefined: average inventory is zero. Check snapshot coverage and valuation.",IF(B476=0,"Turnover is zero; DIO has no finite value because COGS is zero. Stock with no COGS is flagged for review.","")),""))</f>
        <v/>
      </c>
    </row>
    <row r="477">
      <c r="A477" s="6" t="n"/>
      <c r="B477" s="7" t="n"/>
      <c r="C477" s="7" t="n"/>
      <c r="D477" s="7" t="n"/>
      <c r="E477" s="7" t="n"/>
      <c r="F477" s="7" t="n"/>
      <c r="G477" s="7" t="n"/>
      <c r="H477" s="8">
        <f>IF(COUNTA(A477:G477)=0,"",IF(TRIM(A477&amp;"")="","Item required",IFERROR(IF(OR(COUNT($B$2)&lt;&gt;1,$B$2&lt;0),"Enter nonnegative DIO threshold in B2",IF(NOT(AND(COUNT(B477,F477)=2,B477&gt;=0,F477&gt;0,COUNT(G477)=COUNTA(G477),N(G477)&gt;=0)),"Enter nonnegative values and positive period days",IF(NOT(OR(AND(COUNT(E477)=1,E477&gt;=0,COUNTA(C477:D477)=0),AND(E477="",COUNT(C477:D477)=2,MIN(C477:D477)&gt;=0))),"Enter average OR both opening and closing",IF(IF(IF(COUNT(E477)=1,E477,IF(C477/2+D477/2=0,(C477+D477)/2,C477/2+D477/2))=0,N(C477)+N(D477)+N(E477)=0,IF(B477=0,TRUE,B477/(IF(COUNT(E477)=1,E477,IF(C477/2+D477/2=0,(C477+D477)/2,C477/2+D477/2)))&gt;0)),"Ready","Calculated value below numeric range; rescale")))),"Check inputs / numeric range")))</f>
        <v/>
      </c>
      <c r="I477" s="8">
        <f>IF(H477&lt;&gt;"Ready","",IFERROR(IF(COUNT(E477)=1,E477,IF(C477/2+D477/2=0,(C477+D477)/2,C477/2+D477/2)),""))</f>
        <v/>
      </c>
      <c r="J477" s="8">
        <f>IF(H477&lt;&gt;"Ready","",IFERROR(IF(I477=0,"",B477/I477),""))</f>
        <v/>
      </c>
      <c r="K477" s="8">
        <f>IF(H477&lt;&gt;"Ready","",IFERROR(IF(OR(I477=0,B477=0),"",F477/J477),""))</f>
        <v/>
      </c>
      <c r="L477" s="8">
        <f>IF(H477&lt;&gt;"Ready","",IFERROR(IF(G477="","",I477*(G477/100)),""))</f>
        <v/>
      </c>
      <c r="M477" s="8">
        <f>IF(H477&lt;&gt;"Ready","",IFERROR(IF(I477=0,"No",IF(B477=0,"Yes",IF(OR(K477&lt;=$B$2,K477-$B$2&lt;=MIN(8.881784197001252E-16*MAX(ABS(K477),ABS($B$2)),1E-9)),"No","Yes"))),""))</f>
        <v/>
      </c>
      <c r="N477" s="8">
        <f>IF(H477&lt;&gt;"Ready","",IFERROR(IF(I477=0,"No inventory",IF(B477=0,"No COGS",IF(M477="Yes","Slow mover","Within threshold"))),""))</f>
        <v/>
      </c>
      <c r="O477" s="8">
        <f>IF(H477&lt;&gt;"Ready","",IFERROR(IF(I477=0,"Turnover and DIO undefined: average inventory is zero. Check snapshot coverage and valuation.",IF(B477=0,"Turnover is zero; DIO has no finite value because COGS is zero. Stock with no COGS is flagged for review.","")),""))</f>
        <v/>
      </c>
    </row>
    <row r="478">
      <c r="A478" s="6" t="n"/>
      <c r="B478" s="7" t="n"/>
      <c r="C478" s="7" t="n"/>
      <c r="D478" s="7" t="n"/>
      <c r="E478" s="7" t="n"/>
      <c r="F478" s="7" t="n"/>
      <c r="G478" s="7" t="n"/>
      <c r="H478" s="8">
        <f>IF(COUNTA(A478:G478)=0,"",IF(TRIM(A478&amp;"")="","Item required",IFERROR(IF(OR(COUNT($B$2)&lt;&gt;1,$B$2&lt;0),"Enter nonnegative DIO threshold in B2",IF(NOT(AND(COUNT(B478,F478)=2,B478&gt;=0,F478&gt;0,COUNT(G478)=COUNTA(G478),N(G478)&gt;=0)),"Enter nonnegative values and positive period days",IF(NOT(OR(AND(COUNT(E478)=1,E478&gt;=0,COUNTA(C478:D478)=0),AND(E478="",COUNT(C478:D478)=2,MIN(C478:D478)&gt;=0))),"Enter average OR both opening and closing",IF(IF(IF(COUNT(E478)=1,E478,IF(C478/2+D478/2=0,(C478+D478)/2,C478/2+D478/2))=0,N(C478)+N(D478)+N(E478)=0,IF(B478=0,TRUE,B478/(IF(COUNT(E478)=1,E478,IF(C478/2+D478/2=0,(C478+D478)/2,C478/2+D478/2)))&gt;0)),"Ready","Calculated value below numeric range; rescale")))),"Check inputs / numeric range")))</f>
        <v/>
      </c>
      <c r="I478" s="8">
        <f>IF(H478&lt;&gt;"Ready","",IFERROR(IF(COUNT(E478)=1,E478,IF(C478/2+D478/2=0,(C478+D478)/2,C478/2+D478/2)),""))</f>
        <v/>
      </c>
      <c r="J478" s="8">
        <f>IF(H478&lt;&gt;"Ready","",IFERROR(IF(I478=0,"",B478/I478),""))</f>
        <v/>
      </c>
      <c r="K478" s="8">
        <f>IF(H478&lt;&gt;"Ready","",IFERROR(IF(OR(I478=0,B478=0),"",F478/J478),""))</f>
        <v/>
      </c>
      <c r="L478" s="8">
        <f>IF(H478&lt;&gt;"Ready","",IFERROR(IF(G478="","",I478*(G478/100)),""))</f>
        <v/>
      </c>
      <c r="M478" s="8">
        <f>IF(H478&lt;&gt;"Ready","",IFERROR(IF(I478=0,"No",IF(B478=0,"Yes",IF(OR(K478&lt;=$B$2,K478-$B$2&lt;=MIN(8.881784197001252E-16*MAX(ABS(K478),ABS($B$2)),1E-9)),"No","Yes"))),""))</f>
        <v/>
      </c>
      <c r="N478" s="8">
        <f>IF(H478&lt;&gt;"Ready","",IFERROR(IF(I478=0,"No inventory",IF(B478=0,"No COGS",IF(M478="Yes","Slow mover","Within threshold"))),""))</f>
        <v/>
      </c>
      <c r="O478" s="8">
        <f>IF(H478&lt;&gt;"Ready","",IFERROR(IF(I478=0,"Turnover and DIO undefined: average inventory is zero. Check snapshot coverage and valuation.",IF(B478=0,"Turnover is zero; DIO has no finite value because COGS is zero. Stock with no COGS is flagged for review.","")),""))</f>
        <v/>
      </c>
    </row>
    <row r="479">
      <c r="A479" s="6" t="n"/>
      <c r="B479" s="7" t="n"/>
      <c r="C479" s="7" t="n"/>
      <c r="D479" s="7" t="n"/>
      <c r="E479" s="7" t="n"/>
      <c r="F479" s="7" t="n"/>
      <c r="G479" s="7" t="n"/>
      <c r="H479" s="8">
        <f>IF(COUNTA(A479:G479)=0,"",IF(TRIM(A479&amp;"")="","Item required",IFERROR(IF(OR(COUNT($B$2)&lt;&gt;1,$B$2&lt;0),"Enter nonnegative DIO threshold in B2",IF(NOT(AND(COUNT(B479,F479)=2,B479&gt;=0,F479&gt;0,COUNT(G479)=COUNTA(G479),N(G479)&gt;=0)),"Enter nonnegative values and positive period days",IF(NOT(OR(AND(COUNT(E479)=1,E479&gt;=0,COUNTA(C479:D479)=0),AND(E479="",COUNT(C479:D479)=2,MIN(C479:D479)&gt;=0))),"Enter average OR both opening and closing",IF(IF(IF(COUNT(E479)=1,E479,IF(C479/2+D479/2=0,(C479+D479)/2,C479/2+D479/2))=0,N(C479)+N(D479)+N(E479)=0,IF(B479=0,TRUE,B479/(IF(COUNT(E479)=1,E479,IF(C479/2+D479/2=0,(C479+D479)/2,C479/2+D479/2)))&gt;0)),"Ready","Calculated value below numeric range; rescale")))),"Check inputs / numeric range")))</f>
        <v/>
      </c>
      <c r="I479" s="8">
        <f>IF(H479&lt;&gt;"Ready","",IFERROR(IF(COUNT(E479)=1,E479,IF(C479/2+D479/2=0,(C479+D479)/2,C479/2+D479/2)),""))</f>
        <v/>
      </c>
      <c r="J479" s="8">
        <f>IF(H479&lt;&gt;"Ready","",IFERROR(IF(I479=0,"",B479/I479),""))</f>
        <v/>
      </c>
      <c r="K479" s="8">
        <f>IF(H479&lt;&gt;"Ready","",IFERROR(IF(OR(I479=0,B479=0),"",F479/J479),""))</f>
        <v/>
      </c>
      <c r="L479" s="8">
        <f>IF(H479&lt;&gt;"Ready","",IFERROR(IF(G479="","",I479*(G479/100)),""))</f>
        <v/>
      </c>
      <c r="M479" s="8">
        <f>IF(H479&lt;&gt;"Ready","",IFERROR(IF(I479=0,"No",IF(B479=0,"Yes",IF(OR(K479&lt;=$B$2,K479-$B$2&lt;=MIN(8.881784197001252E-16*MAX(ABS(K479),ABS($B$2)),1E-9)),"No","Yes"))),""))</f>
        <v/>
      </c>
      <c r="N479" s="8">
        <f>IF(H479&lt;&gt;"Ready","",IFERROR(IF(I479=0,"No inventory",IF(B479=0,"No COGS",IF(M479="Yes","Slow mover","Within threshold"))),""))</f>
        <v/>
      </c>
      <c r="O479" s="8">
        <f>IF(H479&lt;&gt;"Ready","",IFERROR(IF(I479=0,"Turnover and DIO undefined: average inventory is zero. Check snapshot coverage and valuation.",IF(B479=0,"Turnover is zero; DIO has no finite value because COGS is zero. Stock with no COGS is flagged for review.","")),""))</f>
        <v/>
      </c>
    </row>
    <row r="480">
      <c r="A480" s="6" t="n"/>
      <c r="B480" s="7" t="n"/>
      <c r="C480" s="7" t="n"/>
      <c r="D480" s="7" t="n"/>
      <c r="E480" s="7" t="n"/>
      <c r="F480" s="7" t="n"/>
      <c r="G480" s="7" t="n"/>
      <c r="H480" s="8">
        <f>IF(COUNTA(A480:G480)=0,"",IF(TRIM(A480&amp;"")="","Item required",IFERROR(IF(OR(COUNT($B$2)&lt;&gt;1,$B$2&lt;0),"Enter nonnegative DIO threshold in B2",IF(NOT(AND(COUNT(B480,F480)=2,B480&gt;=0,F480&gt;0,COUNT(G480)=COUNTA(G480),N(G480)&gt;=0)),"Enter nonnegative values and positive period days",IF(NOT(OR(AND(COUNT(E480)=1,E480&gt;=0,COUNTA(C480:D480)=0),AND(E480="",COUNT(C480:D480)=2,MIN(C480:D480)&gt;=0))),"Enter average OR both opening and closing",IF(IF(IF(COUNT(E480)=1,E480,IF(C480/2+D480/2=0,(C480+D480)/2,C480/2+D480/2))=0,N(C480)+N(D480)+N(E480)=0,IF(B480=0,TRUE,B480/(IF(COUNT(E480)=1,E480,IF(C480/2+D480/2=0,(C480+D480)/2,C480/2+D480/2)))&gt;0)),"Ready","Calculated value below numeric range; rescale")))),"Check inputs / numeric range")))</f>
        <v/>
      </c>
      <c r="I480" s="8">
        <f>IF(H480&lt;&gt;"Ready","",IFERROR(IF(COUNT(E480)=1,E480,IF(C480/2+D480/2=0,(C480+D480)/2,C480/2+D480/2)),""))</f>
        <v/>
      </c>
      <c r="J480" s="8">
        <f>IF(H480&lt;&gt;"Ready","",IFERROR(IF(I480=0,"",B480/I480),""))</f>
        <v/>
      </c>
      <c r="K480" s="8">
        <f>IF(H480&lt;&gt;"Ready","",IFERROR(IF(OR(I480=0,B480=0),"",F480/J480),""))</f>
        <v/>
      </c>
      <c r="L480" s="8">
        <f>IF(H480&lt;&gt;"Ready","",IFERROR(IF(G480="","",I480*(G480/100)),""))</f>
        <v/>
      </c>
      <c r="M480" s="8">
        <f>IF(H480&lt;&gt;"Ready","",IFERROR(IF(I480=0,"No",IF(B480=0,"Yes",IF(OR(K480&lt;=$B$2,K480-$B$2&lt;=MIN(8.881784197001252E-16*MAX(ABS(K480),ABS($B$2)),1E-9)),"No","Yes"))),""))</f>
        <v/>
      </c>
      <c r="N480" s="8">
        <f>IF(H480&lt;&gt;"Ready","",IFERROR(IF(I480=0,"No inventory",IF(B480=0,"No COGS",IF(M480="Yes","Slow mover","Within threshold"))),""))</f>
        <v/>
      </c>
      <c r="O480" s="8">
        <f>IF(H480&lt;&gt;"Ready","",IFERROR(IF(I480=0,"Turnover and DIO undefined: average inventory is zero. Check snapshot coverage and valuation.",IF(B480=0,"Turnover is zero; DIO has no finite value because COGS is zero. Stock with no COGS is flagged for review.","")),""))</f>
        <v/>
      </c>
    </row>
    <row r="481">
      <c r="A481" s="6" t="n"/>
      <c r="B481" s="7" t="n"/>
      <c r="C481" s="7" t="n"/>
      <c r="D481" s="7" t="n"/>
      <c r="E481" s="7" t="n"/>
      <c r="F481" s="7" t="n"/>
      <c r="G481" s="7" t="n"/>
      <c r="H481" s="8">
        <f>IF(COUNTA(A481:G481)=0,"",IF(TRIM(A481&amp;"")="","Item required",IFERROR(IF(OR(COUNT($B$2)&lt;&gt;1,$B$2&lt;0),"Enter nonnegative DIO threshold in B2",IF(NOT(AND(COUNT(B481,F481)=2,B481&gt;=0,F481&gt;0,COUNT(G481)=COUNTA(G481),N(G481)&gt;=0)),"Enter nonnegative values and positive period days",IF(NOT(OR(AND(COUNT(E481)=1,E481&gt;=0,COUNTA(C481:D481)=0),AND(E481="",COUNT(C481:D481)=2,MIN(C481:D481)&gt;=0))),"Enter average OR both opening and closing",IF(IF(IF(COUNT(E481)=1,E481,IF(C481/2+D481/2=0,(C481+D481)/2,C481/2+D481/2))=0,N(C481)+N(D481)+N(E481)=0,IF(B481=0,TRUE,B481/(IF(COUNT(E481)=1,E481,IF(C481/2+D481/2=0,(C481+D481)/2,C481/2+D481/2)))&gt;0)),"Ready","Calculated value below numeric range; rescale")))),"Check inputs / numeric range")))</f>
        <v/>
      </c>
      <c r="I481" s="8">
        <f>IF(H481&lt;&gt;"Ready","",IFERROR(IF(COUNT(E481)=1,E481,IF(C481/2+D481/2=0,(C481+D481)/2,C481/2+D481/2)),""))</f>
        <v/>
      </c>
      <c r="J481" s="8">
        <f>IF(H481&lt;&gt;"Ready","",IFERROR(IF(I481=0,"",B481/I481),""))</f>
        <v/>
      </c>
      <c r="K481" s="8">
        <f>IF(H481&lt;&gt;"Ready","",IFERROR(IF(OR(I481=0,B481=0),"",F481/J481),""))</f>
        <v/>
      </c>
      <c r="L481" s="8">
        <f>IF(H481&lt;&gt;"Ready","",IFERROR(IF(G481="","",I481*(G481/100)),""))</f>
        <v/>
      </c>
      <c r="M481" s="8">
        <f>IF(H481&lt;&gt;"Ready","",IFERROR(IF(I481=0,"No",IF(B481=0,"Yes",IF(OR(K481&lt;=$B$2,K481-$B$2&lt;=MIN(8.881784197001252E-16*MAX(ABS(K481),ABS($B$2)),1E-9)),"No","Yes"))),""))</f>
        <v/>
      </c>
      <c r="N481" s="8">
        <f>IF(H481&lt;&gt;"Ready","",IFERROR(IF(I481=0,"No inventory",IF(B481=0,"No COGS",IF(M481="Yes","Slow mover","Within threshold"))),""))</f>
        <v/>
      </c>
      <c r="O481" s="8">
        <f>IF(H481&lt;&gt;"Ready","",IFERROR(IF(I481=0,"Turnover and DIO undefined: average inventory is zero. Check snapshot coverage and valuation.",IF(B481=0,"Turnover is zero; DIO has no finite value because COGS is zero. Stock with no COGS is flagged for review.","")),""))</f>
        <v/>
      </c>
    </row>
    <row r="482">
      <c r="A482" s="6" t="n"/>
      <c r="B482" s="7" t="n"/>
      <c r="C482" s="7" t="n"/>
      <c r="D482" s="7" t="n"/>
      <c r="E482" s="7" t="n"/>
      <c r="F482" s="7" t="n"/>
      <c r="G482" s="7" t="n"/>
      <c r="H482" s="8">
        <f>IF(COUNTA(A482:G482)=0,"",IF(TRIM(A482&amp;"")="","Item required",IFERROR(IF(OR(COUNT($B$2)&lt;&gt;1,$B$2&lt;0),"Enter nonnegative DIO threshold in B2",IF(NOT(AND(COUNT(B482,F482)=2,B482&gt;=0,F482&gt;0,COUNT(G482)=COUNTA(G482),N(G482)&gt;=0)),"Enter nonnegative values and positive period days",IF(NOT(OR(AND(COUNT(E482)=1,E482&gt;=0,COUNTA(C482:D482)=0),AND(E482="",COUNT(C482:D482)=2,MIN(C482:D482)&gt;=0))),"Enter average OR both opening and closing",IF(IF(IF(COUNT(E482)=1,E482,IF(C482/2+D482/2=0,(C482+D482)/2,C482/2+D482/2))=0,N(C482)+N(D482)+N(E482)=0,IF(B482=0,TRUE,B482/(IF(COUNT(E482)=1,E482,IF(C482/2+D482/2=0,(C482+D482)/2,C482/2+D482/2)))&gt;0)),"Ready","Calculated value below numeric range; rescale")))),"Check inputs / numeric range")))</f>
        <v/>
      </c>
      <c r="I482" s="8">
        <f>IF(H482&lt;&gt;"Ready","",IFERROR(IF(COUNT(E482)=1,E482,IF(C482/2+D482/2=0,(C482+D482)/2,C482/2+D482/2)),""))</f>
        <v/>
      </c>
      <c r="J482" s="8">
        <f>IF(H482&lt;&gt;"Ready","",IFERROR(IF(I482=0,"",B482/I482),""))</f>
        <v/>
      </c>
      <c r="K482" s="8">
        <f>IF(H482&lt;&gt;"Ready","",IFERROR(IF(OR(I482=0,B482=0),"",F482/J482),""))</f>
        <v/>
      </c>
      <c r="L482" s="8">
        <f>IF(H482&lt;&gt;"Ready","",IFERROR(IF(G482="","",I482*(G482/100)),""))</f>
        <v/>
      </c>
      <c r="M482" s="8">
        <f>IF(H482&lt;&gt;"Ready","",IFERROR(IF(I482=0,"No",IF(B482=0,"Yes",IF(OR(K482&lt;=$B$2,K482-$B$2&lt;=MIN(8.881784197001252E-16*MAX(ABS(K482),ABS($B$2)),1E-9)),"No","Yes"))),""))</f>
        <v/>
      </c>
      <c r="N482" s="8">
        <f>IF(H482&lt;&gt;"Ready","",IFERROR(IF(I482=0,"No inventory",IF(B482=0,"No COGS",IF(M482="Yes","Slow mover","Within threshold"))),""))</f>
        <v/>
      </c>
      <c r="O482" s="8">
        <f>IF(H482&lt;&gt;"Ready","",IFERROR(IF(I482=0,"Turnover and DIO undefined: average inventory is zero. Check snapshot coverage and valuation.",IF(B482=0,"Turnover is zero; DIO has no finite value because COGS is zero. Stock with no COGS is flagged for review.","")),""))</f>
        <v/>
      </c>
    </row>
    <row r="483">
      <c r="A483" s="6" t="n"/>
      <c r="B483" s="7" t="n"/>
      <c r="C483" s="7" t="n"/>
      <c r="D483" s="7" t="n"/>
      <c r="E483" s="7" t="n"/>
      <c r="F483" s="7" t="n"/>
      <c r="G483" s="7" t="n"/>
      <c r="H483" s="8">
        <f>IF(COUNTA(A483:G483)=0,"",IF(TRIM(A483&amp;"")="","Item required",IFERROR(IF(OR(COUNT($B$2)&lt;&gt;1,$B$2&lt;0),"Enter nonnegative DIO threshold in B2",IF(NOT(AND(COUNT(B483,F483)=2,B483&gt;=0,F483&gt;0,COUNT(G483)=COUNTA(G483),N(G483)&gt;=0)),"Enter nonnegative values and positive period days",IF(NOT(OR(AND(COUNT(E483)=1,E483&gt;=0,COUNTA(C483:D483)=0),AND(E483="",COUNT(C483:D483)=2,MIN(C483:D483)&gt;=0))),"Enter average OR both opening and closing",IF(IF(IF(COUNT(E483)=1,E483,IF(C483/2+D483/2=0,(C483+D483)/2,C483/2+D483/2))=0,N(C483)+N(D483)+N(E483)=0,IF(B483=0,TRUE,B483/(IF(COUNT(E483)=1,E483,IF(C483/2+D483/2=0,(C483+D483)/2,C483/2+D483/2)))&gt;0)),"Ready","Calculated value below numeric range; rescale")))),"Check inputs / numeric range")))</f>
        <v/>
      </c>
      <c r="I483" s="8">
        <f>IF(H483&lt;&gt;"Ready","",IFERROR(IF(COUNT(E483)=1,E483,IF(C483/2+D483/2=0,(C483+D483)/2,C483/2+D483/2)),""))</f>
        <v/>
      </c>
      <c r="J483" s="8">
        <f>IF(H483&lt;&gt;"Ready","",IFERROR(IF(I483=0,"",B483/I483),""))</f>
        <v/>
      </c>
      <c r="K483" s="8">
        <f>IF(H483&lt;&gt;"Ready","",IFERROR(IF(OR(I483=0,B483=0),"",F483/J483),""))</f>
        <v/>
      </c>
      <c r="L483" s="8">
        <f>IF(H483&lt;&gt;"Ready","",IFERROR(IF(G483="","",I483*(G483/100)),""))</f>
        <v/>
      </c>
      <c r="M483" s="8">
        <f>IF(H483&lt;&gt;"Ready","",IFERROR(IF(I483=0,"No",IF(B483=0,"Yes",IF(OR(K483&lt;=$B$2,K483-$B$2&lt;=MIN(8.881784197001252E-16*MAX(ABS(K483),ABS($B$2)),1E-9)),"No","Yes"))),""))</f>
        <v/>
      </c>
      <c r="N483" s="8">
        <f>IF(H483&lt;&gt;"Ready","",IFERROR(IF(I483=0,"No inventory",IF(B483=0,"No COGS",IF(M483="Yes","Slow mover","Within threshold"))),""))</f>
        <v/>
      </c>
      <c r="O483" s="8">
        <f>IF(H483&lt;&gt;"Ready","",IFERROR(IF(I483=0,"Turnover and DIO undefined: average inventory is zero. Check snapshot coverage and valuation.",IF(B483=0,"Turnover is zero; DIO has no finite value because COGS is zero. Stock with no COGS is flagged for review.","")),""))</f>
        <v/>
      </c>
    </row>
    <row r="484">
      <c r="A484" s="6" t="n"/>
      <c r="B484" s="7" t="n"/>
      <c r="C484" s="7" t="n"/>
      <c r="D484" s="7" t="n"/>
      <c r="E484" s="7" t="n"/>
      <c r="F484" s="7" t="n"/>
      <c r="G484" s="7" t="n"/>
      <c r="H484" s="8">
        <f>IF(COUNTA(A484:G484)=0,"",IF(TRIM(A484&amp;"")="","Item required",IFERROR(IF(OR(COUNT($B$2)&lt;&gt;1,$B$2&lt;0),"Enter nonnegative DIO threshold in B2",IF(NOT(AND(COUNT(B484,F484)=2,B484&gt;=0,F484&gt;0,COUNT(G484)=COUNTA(G484),N(G484)&gt;=0)),"Enter nonnegative values and positive period days",IF(NOT(OR(AND(COUNT(E484)=1,E484&gt;=0,COUNTA(C484:D484)=0),AND(E484="",COUNT(C484:D484)=2,MIN(C484:D484)&gt;=0))),"Enter average OR both opening and closing",IF(IF(IF(COUNT(E484)=1,E484,IF(C484/2+D484/2=0,(C484+D484)/2,C484/2+D484/2))=0,N(C484)+N(D484)+N(E484)=0,IF(B484=0,TRUE,B484/(IF(COUNT(E484)=1,E484,IF(C484/2+D484/2=0,(C484+D484)/2,C484/2+D484/2)))&gt;0)),"Ready","Calculated value below numeric range; rescale")))),"Check inputs / numeric range")))</f>
        <v/>
      </c>
      <c r="I484" s="8">
        <f>IF(H484&lt;&gt;"Ready","",IFERROR(IF(COUNT(E484)=1,E484,IF(C484/2+D484/2=0,(C484+D484)/2,C484/2+D484/2)),""))</f>
        <v/>
      </c>
      <c r="J484" s="8">
        <f>IF(H484&lt;&gt;"Ready","",IFERROR(IF(I484=0,"",B484/I484),""))</f>
        <v/>
      </c>
      <c r="K484" s="8">
        <f>IF(H484&lt;&gt;"Ready","",IFERROR(IF(OR(I484=0,B484=0),"",F484/J484),""))</f>
        <v/>
      </c>
      <c r="L484" s="8">
        <f>IF(H484&lt;&gt;"Ready","",IFERROR(IF(G484="","",I484*(G484/100)),""))</f>
        <v/>
      </c>
      <c r="M484" s="8">
        <f>IF(H484&lt;&gt;"Ready","",IFERROR(IF(I484=0,"No",IF(B484=0,"Yes",IF(OR(K484&lt;=$B$2,K484-$B$2&lt;=MIN(8.881784197001252E-16*MAX(ABS(K484),ABS($B$2)),1E-9)),"No","Yes"))),""))</f>
        <v/>
      </c>
      <c r="N484" s="8">
        <f>IF(H484&lt;&gt;"Ready","",IFERROR(IF(I484=0,"No inventory",IF(B484=0,"No COGS",IF(M484="Yes","Slow mover","Within threshold"))),""))</f>
        <v/>
      </c>
      <c r="O484" s="8">
        <f>IF(H484&lt;&gt;"Ready","",IFERROR(IF(I484=0,"Turnover and DIO undefined: average inventory is zero. Check snapshot coverage and valuation.",IF(B484=0,"Turnover is zero; DIO has no finite value because COGS is zero. Stock with no COGS is flagged for review.","")),""))</f>
        <v/>
      </c>
    </row>
    <row r="485">
      <c r="A485" s="6" t="n"/>
      <c r="B485" s="7" t="n"/>
      <c r="C485" s="7" t="n"/>
      <c r="D485" s="7" t="n"/>
      <c r="E485" s="7" t="n"/>
      <c r="F485" s="7" t="n"/>
      <c r="G485" s="7" t="n"/>
      <c r="H485" s="8">
        <f>IF(COUNTA(A485:G485)=0,"",IF(TRIM(A485&amp;"")="","Item required",IFERROR(IF(OR(COUNT($B$2)&lt;&gt;1,$B$2&lt;0),"Enter nonnegative DIO threshold in B2",IF(NOT(AND(COUNT(B485,F485)=2,B485&gt;=0,F485&gt;0,COUNT(G485)=COUNTA(G485),N(G485)&gt;=0)),"Enter nonnegative values and positive period days",IF(NOT(OR(AND(COUNT(E485)=1,E485&gt;=0,COUNTA(C485:D485)=0),AND(E485="",COUNT(C485:D485)=2,MIN(C485:D485)&gt;=0))),"Enter average OR both opening and closing",IF(IF(IF(COUNT(E485)=1,E485,IF(C485/2+D485/2=0,(C485+D485)/2,C485/2+D485/2))=0,N(C485)+N(D485)+N(E485)=0,IF(B485=0,TRUE,B485/(IF(COUNT(E485)=1,E485,IF(C485/2+D485/2=0,(C485+D485)/2,C485/2+D485/2)))&gt;0)),"Ready","Calculated value below numeric range; rescale")))),"Check inputs / numeric range")))</f>
        <v/>
      </c>
      <c r="I485" s="8">
        <f>IF(H485&lt;&gt;"Ready","",IFERROR(IF(COUNT(E485)=1,E485,IF(C485/2+D485/2=0,(C485+D485)/2,C485/2+D485/2)),""))</f>
        <v/>
      </c>
      <c r="J485" s="8">
        <f>IF(H485&lt;&gt;"Ready","",IFERROR(IF(I485=0,"",B485/I485),""))</f>
        <v/>
      </c>
      <c r="K485" s="8">
        <f>IF(H485&lt;&gt;"Ready","",IFERROR(IF(OR(I485=0,B485=0),"",F485/J485),""))</f>
        <v/>
      </c>
      <c r="L485" s="8">
        <f>IF(H485&lt;&gt;"Ready","",IFERROR(IF(G485="","",I485*(G485/100)),""))</f>
        <v/>
      </c>
      <c r="M485" s="8">
        <f>IF(H485&lt;&gt;"Ready","",IFERROR(IF(I485=0,"No",IF(B485=0,"Yes",IF(OR(K485&lt;=$B$2,K485-$B$2&lt;=MIN(8.881784197001252E-16*MAX(ABS(K485),ABS($B$2)),1E-9)),"No","Yes"))),""))</f>
        <v/>
      </c>
      <c r="N485" s="8">
        <f>IF(H485&lt;&gt;"Ready","",IFERROR(IF(I485=0,"No inventory",IF(B485=0,"No COGS",IF(M485="Yes","Slow mover","Within threshold"))),""))</f>
        <v/>
      </c>
      <c r="O485" s="8">
        <f>IF(H485&lt;&gt;"Ready","",IFERROR(IF(I485=0,"Turnover and DIO undefined: average inventory is zero. Check snapshot coverage and valuation.",IF(B485=0,"Turnover is zero; DIO has no finite value because COGS is zero. Stock with no COGS is flagged for review.","")),""))</f>
        <v/>
      </c>
    </row>
    <row r="486">
      <c r="A486" s="6" t="n"/>
      <c r="B486" s="7" t="n"/>
      <c r="C486" s="7" t="n"/>
      <c r="D486" s="7" t="n"/>
      <c r="E486" s="7" t="n"/>
      <c r="F486" s="7" t="n"/>
      <c r="G486" s="7" t="n"/>
      <c r="H486" s="8">
        <f>IF(COUNTA(A486:G486)=0,"",IF(TRIM(A486&amp;"")="","Item required",IFERROR(IF(OR(COUNT($B$2)&lt;&gt;1,$B$2&lt;0),"Enter nonnegative DIO threshold in B2",IF(NOT(AND(COUNT(B486,F486)=2,B486&gt;=0,F486&gt;0,COUNT(G486)=COUNTA(G486),N(G486)&gt;=0)),"Enter nonnegative values and positive period days",IF(NOT(OR(AND(COUNT(E486)=1,E486&gt;=0,COUNTA(C486:D486)=0),AND(E486="",COUNT(C486:D486)=2,MIN(C486:D486)&gt;=0))),"Enter average OR both opening and closing",IF(IF(IF(COUNT(E486)=1,E486,IF(C486/2+D486/2=0,(C486+D486)/2,C486/2+D486/2))=0,N(C486)+N(D486)+N(E486)=0,IF(B486=0,TRUE,B486/(IF(COUNT(E486)=1,E486,IF(C486/2+D486/2=0,(C486+D486)/2,C486/2+D486/2)))&gt;0)),"Ready","Calculated value below numeric range; rescale")))),"Check inputs / numeric range")))</f>
        <v/>
      </c>
      <c r="I486" s="8">
        <f>IF(H486&lt;&gt;"Ready","",IFERROR(IF(COUNT(E486)=1,E486,IF(C486/2+D486/2=0,(C486+D486)/2,C486/2+D486/2)),""))</f>
        <v/>
      </c>
      <c r="J486" s="8">
        <f>IF(H486&lt;&gt;"Ready","",IFERROR(IF(I486=0,"",B486/I486),""))</f>
        <v/>
      </c>
      <c r="K486" s="8">
        <f>IF(H486&lt;&gt;"Ready","",IFERROR(IF(OR(I486=0,B486=0),"",F486/J486),""))</f>
        <v/>
      </c>
      <c r="L486" s="8">
        <f>IF(H486&lt;&gt;"Ready","",IFERROR(IF(G486="","",I486*(G486/100)),""))</f>
        <v/>
      </c>
      <c r="M486" s="8">
        <f>IF(H486&lt;&gt;"Ready","",IFERROR(IF(I486=0,"No",IF(B486=0,"Yes",IF(OR(K486&lt;=$B$2,K486-$B$2&lt;=MIN(8.881784197001252E-16*MAX(ABS(K486),ABS($B$2)),1E-9)),"No","Yes"))),""))</f>
        <v/>
      </c>
      <c r="N486" s="8">
        <f>IF(H486&lt;&gt;"Ready","",IFERROR(IF(I486=0,"No inventory",IF(B486=0,"No COGS",IF(M486="Yes","Slow mover","Within threshold"))),""))</f>
        <v/>
      </c>
      <c r="O486" s="8">
        <f>IF(H486&lt;&gt;"Ready","",IFERROR(IF(I486=0,"Turnover and DIO undefined: average inventory is zero. Check snapshot coverage and valuation.",IF(B486=0,"Turnover is zero; DIO has no finite value because COGS is zero. Stock with no COGS is flagged for review.","")),""))</f>
        <v/>
      </c>
    </row>
    <row r="487">
      <c r="A487" s="6" t="n"/>
      <c r="B487" s="7" t="n"/>
      <c r="C487" s="7" t="n"/>
      <c r="D487" s="7" t="n"/>
      <c r="E487" s="7" t="n"/>
      <c r="F487" s="7" t="n"/>
      <c r="G487" s="7" t="n"/>
      <c r="H487" s="8">
        <f>IF(COUNTA(A487:G487)=0,"",IF(TRIM(A487&amp;"")="","Item required",IFERROR(IF(OR(COUNT($B$2)&lt;&gt;1,$B$2&lt;0),"Enter nonnegative DIO threshold in B2",IF(NOT(AND(COUNT(B487,F487)=2,B487&gt;=0,F487&gt;0,COUNT(G487)=COUNTA(G487),N(G487)&gt;=0)),"Enter nonnegative values and positive period days",IF(NOT(OR(AND(COUNT(E487)=1,E487&gt;=0,COUNTA(C487:D487)=0),AND(E487="",COUNT(C487:D487)=2,MIN(C487:D487)&gt;=0))),"Enter average OR both opening and closing",IF(IF(IF(COUNT(E487)=1,E487,IF(C487/2+D487/2=0,(C487+D487)/2,C487/2+D487/2))=0,N(C487)+N(D487)+N(E487)=0,IF(B487=0,TRUE,B487/(IF(COUNT(E487)=1,E487,IF(C487/2+D487/2=0,(C487+D487)/2,C487/2+D487/2)))&gt;0)),"Ready","Calculated value below numeric range; rescale")))),"Check inputs / numeric range")))</f>
        <v/>
      </c>
      <c r="I487" s="8">
        <f>IF(H487&lt;&gt;"Ready","",IFERROR(IF(COUNT(E487)=1,E487,IF(C487/2+D487/2=0,(C487+D487)/2,C487/2+D487/2)),""))</f>
        <v/>
      </c>
      <c r="J487" s="8">
        <f>IF(H487&lt;&gt;"Ready","",IFERROR(IF(I487=0,"",B487/I487),""))</f>
        <v/>
      </c>
      <c r="K487" s="8">
        <f>IF(H487&lt;&gt;"Ready","",IFERROR(IF(OR(I487=0,B487=0),"",F487/J487),""))</f>
        <v/>
      </c>
      <c r="L487" s="8">
        <f>IF(H487&lt;&gt;"Ready","",IFERROR(IF(G487="","",I487*(G487/100)),""))</f>
        <v/>
      </c>
      <c r="M487" s="8">
        <f>IF(H487&lt;&gt;"Ready","",IFERROR(IF(I487=0,"No",IF(B487=0,"Yes",IF(OR(K487&lt;=$B$2,K487-$B$2&lt;=MIN(8.881784197001252E-16*MAX(ABS(K487),ABS($B$2)),1E-9)),"No","Yes"))),""))</f>
        <v/>
      </c>
      <c r="N487" s="8">
        <f>IF(H487&lt;&gt;"Ready","",IFERROR(IF(I487=0,"No inventory",IF(B487=0,"No COGS",IF(M487="Yes","Slow mover","Within threshold"))),""))</f>
        <v/>
      </c>
      <c r="O487" s="8">
        <f>IF(H487&lt;&gt;"Ready","",IFERROR(IF(I487=0,"Turnover and DIO undefined: average inventory is zero. Check snapshot coverage and valuation.",IF(B487=0,"Turnover is zero; DIO has no finite value because COGS is zero. Stock with no COGS is flagged for review.","")),""))</f>
        <v/>
      </c>
    </row>
    <row r="488">
      <c r="A488" s="6" t="n"/>
      <c r="B488" s="7" t="n"/>
      <c r="C488" s="7" t="n"/>
      <c r="D488" s="7" t="n"/>
      <c r="E488" s="7" t="n"/>
      <c r="F488" s="7" t="n"/>
      <c r="G488" s="7" t="n"/>
      <c r="H488" s="8">
        <f>IF(COUNTA(A488:G488)=0,"",IF(TRIM(A488&amp;"")="","Item required",IFERROR(IF(OR(COUNT($B$2)&lt;&gt;1,$B$2&lt;0),"Enter nonnegative DIO threshold in B2",IF(NOT(AND(COUNT(B488,F488)=2,B488&gt;=0,F488&gt;0,COUNT(G488)=COUNTA(G488),N(G488)&gt;=0)),"Enter nonnegative values and positive period days",IF(NOT(OR(AND(COUNT(E488)=1,E488&gt;=0,COUNTA(C488:D488)=0),AND(E488="",COUNT(C488:D488)=2,MIN(C488:D488)&gt;=0))),"Enter average OR both opening and closing",IF(IF(IF(COUNT(E488)=1,E488,IF(C488/2+D488/2=0,(C488+D488)/2,C488/2+D488/2))=0,N(C488)+N(D488)+N(E488)=0,IF(B488=0,TRUE,B488/(IF(COUNT(E488)=1,E488,IF(C488/2+D488/2=0,(C488+D488)/2,C488/2+D488/2)))&gt;0)),"Ready","Calculated value below numeric range; rescale")))),"Check inputs / numeric range")))</f>
        <v/>
      </c>
      <c r="I488" s="8">
        <f>IF(H488&lt;&gt;"Ready","",IFERROR(IF(COUNT(E488)=1,E488,IF(C488/2+D488/2=0,(C488+D488)/2,C488/2+D488/2)),""))</f>
        <v/>
      </c>
      <c r="J488" s="8">
        <f>IF(H488&lt;&gt;"Ready","",IFERROR(IF(I488=0,"",B488/I488),""))</f>
        <v/>
      </c>
      <c r="K488" s="8">
        <f>IF(H488&lt;&gt;"Ready","",IFERROR(IF(OR(I488=0,B488=0),"",F488/J488),""))</f>
        <v/>
      </c>
      <c r="L488" s="8">
        <f>IF(H488&lt;&gt;"Ready","",IFERROR(IF(G488="","",I488*(G488/100)),""))</f>
        <v/>
      </c>
      <c r="M488" s="8">
        <f>IF(H488&lt;&gt;"Ready","",IFERROR(IF(I488=0,"No",IF(B488=0,"Yes",IF(OR(K488&lt;=$B$2,K488-$B$2&lt;=MIN(8.881784197001252E-16*MAX(ABS(K488),ABS($B$2)),1E-9)),"No","Yes"))),""))</f>
        <v/>
      </c>
      <c r="N488" s="8">
        <f>IF(H488&lt;&gt;"Ready","",IFERROR(IF(I488=0,"No inventory",IF(B488=0,"No COGS",IF(M488="Yes","Slow mover","Within threshold"))),""))</f>
        <v/>
      </c>
      <c r="O488" s="8">
        <f>IF(H488&lt;&gt;"Ready","",IFERROR(IF(I488=0,"Turnover and DIO undefined: average inventory is zero. Check snapshot coverage and valuation.",IF(B488=0,"Turnover is zero; DIO has no finite value because COGS is zero. Stock with no COGS is flagged for review.","")),""))</f>
        <v/>
      </c>
    </row>
    <row r="489">
      <c r="A489" s="6" t="n"/>
      <c r="B489" s="7" t="n"/>
      <c r="C489" s="7" t="n"/>
      <c r="D489" s="7" t="n"/>
      <c r="E489" s="7" t="n"/>
      <c r="F489" s="7" t="n"/>
      <c r="G489" s="7" t="n"/>
      <c r="H489" s="8">
        <f>IF(COUNTA(A489:G489)=0,"",IF(TRIM(A489&amp;"")="","Item required",IFERROR(IF(OR(COUNT($B$2)&lt;&gt;1,$B$2&lt;0),"Enter nonnegative DIO threshold in B2",IF(NOT(AND(COUNT(B489,F489)=2,B489&gt;=0,F489&gt;0,COUNT(G489)=COUNTA(G489),N(G489)&gt;=0)),"Enter nonnegative values and positive period days",IF(NOT(OR(AND(COUNT(E489)=1,E489&gt;=0,COUNTA(C489:D489)=0),AND(E489="",COUNT(C489:D489)=2,MIN(C489:D489)&gt;=0))),"Enter average OR both opening and closing",IF(IF(IF(COUNT(E489)=1,E489,IF(C489/2+D489/2=0,(C489+D489)/2,C489/2+D489/2))=0,N(C489)+N(D489)+N(E489)=0,IF(B489=0,TRUE,B489/(IF(COUNT(E489)=1,E489,IF(C489/2+D489/2=0,(C489+D489)/2,C489/2+D489/2)))&gt;0)),"Ready","Calculated value below numeric range; rescale")))),"Check inputs / numeric range")))</f>
        <v/>
      </c>
      <c r="I489" s="8">
        <f>IF(H489&lt;&gt;"Ready","",IFERROR(IF(COUNT(E489)=1,E489,IF(C489/2+D489/2=0,(C489+D489)/2,C489/2+D489/2)),""))</f>
        <v/>
      </c>
      <c r="J489" s="8">
        <f>IF(H489&lt;&gt;"Ready","",IFERROR(IF(I489=0,"",B489/I489),""))</f>
        <v/>
      </c>
      <c r="K489" s="8">
        <f>IF(H489&lt;&gt;"Ready","",IFERROR(IF(OR(I489=0,B489=0),"",F489/J489),""))</f>
        <v/>
      </c>
      <c r="L489" s="8">
        <f>IF(H489&lt;&gt;"Ready","",IFERROR(IF(G489="","",I489*(G489/100)),""))</f>
        <v/>
      </c>
      <c r="M489" s="8">
        <f>IF(H489&lt;&gt;"Ready","",IFERROR(IF(I489=0,"No",IF(B489=0,"Yes",IF(OR(K489&lt;=$B$2,K489-$B$2&lt;=MIN(8.881784197001252E-16*MAX(ABS(K489),ABS($B$2)),1E-9)),"No","Yes"))),""))</f>
        <v/>
      </c>
      <c r="N489" s="8">
        <f>IF(H489&lt;&gt;"Ready","",IFERROR(IF(I489=0,"No inventory",IF(B489=0,"No COGS",IF(M489="Yes","Slow mover","Within threshold"))),""))</f>
        <v/>
      </c>
      <c r="O489" s="8">
        <f>IF(H489&lt;&gt;"Ready","",IFERROR(IF(I489=0,"Turnover and DIO undefined: average inventory is zero. Check snapshot coverage and valuation.",IF(B489=0,"Turnover is zero; DIO has no finite value because COGS is zero. Stock with no COGS is flagged for review.","")),""))</f>
        <v/>
      </c>
    </row>
    <row r="490">
      <c r="A490" s="6" t="n"/>
      <c r="B490" s="7" t="n"/>
      <c r="C490" s="7" t="n"/>
      <c r="D490" s="7" t="n"/>
      <c r="E490" s="7" t="n"/>
      <c r="F490" s="7" t="n"/>
      <c r="G490" s="7" t="n"/>
      <c r="H490" s="8">
        <f>IF(COUNTA(A490:G490)=0,"",IF(TRIM(A490&amp;"")="","Item required",IFERROR(IF(OR(COUNT($B$2)&lt;&gt;1,$B$2&lt;0),"Enter nonnegative DIO threshold in B2",IF(NOT(AND(COUNT(B490,F490)=2,B490&gt;=0,F490&gt;0,COUNT(G490)=COUNTA(G490),N(G490)&gt;=0)),"Enter nonnegative values and positive period days",IF(NOT(OR(AND(COUNT(E490)=1,E490&gt;=0,COUNTA(C490:D490)=0),AND(E490="",COUNT(C490:D490)=2,MIN(C490:D490)&gt;=0))),"Enter average OR both opening and closing",IF(IF(IF(COUNT(E490)=1,E490,IF(C490/2+D490/2=0,(C490+D490)/2,C490/2+D490/2))=0,N(C490)+N(D490)+N(E490)=0,IF(B490=0,TRUE,B490/(IF(COUNT(E490)=1,E490,IF(C490/2+D490/2=0,(C490+D490)/2,C490/2+D490/2)))&gt;0)),"Ready","Calculated value below numeric range; rescale")))),"Check inputs / numeric range")))</f>
        <v/>
      </c>
      <c r="I490" s="8">
        <f>IF(H490&lt;&gt;"Ready","",IFERROR(IF(COUNT(E490)=1,E490,IF(C490/2+D490/2=0,(C490+D490)/2,C490/2+D490/2)),""))</f>
        <v/>
      </c>
      <c r="J490" s="8">
        <f>IF(H490&lt;&gt;"Ready","",IFERROR(IF(I490=0,"",B490/I490),""))</f>
        <v/>
      </c>
      <c r="K490" s="8">
        <f>IF(H490&lt;&gt;"Ready","",IFERROR(IF(OR(I490=0,B490=0),"",F490/J490),""))</f>
        <v/>
      </c>
      <c r="L490" s="8">
        <f>IF(H490&lt;&gt;"Ready","",IFERROR(IF(G490="","",I490*(G490/100)),""))</f>
        <v/>
      </c>
      <c r="M490" s="8">
        <f>IF(H490&lt;&gt;"Ready","",IFERROR(IF(I490=0,"No",IF(B490=0,"Yes",IF(OR(K490&lt;=$B$2,K490-$B$2&lt;=MIN(8.881784197001252E-16*MAX(ABS(K490),ABS($B$2)),1E-9)),"No","Yes"))),""))</f>
        <v/>
      </c>
      <c r="N490" s="8">
        <f>IF(H490&lt;&gt;"Ready","",IFERROR(IF(I490=0,"No inventory",IF(B490=0,"No COGS",IF(M490="Yes","Slow mover","Within threshold"))),""))</f>
        <v/>
      </c>
      <c r="O490" s="8">
        <f>IF(H490&lt;&gt;"Ready","",IFERROR(IF(I490=0,"Turnover and DIO undefined: average inventory is zero. Check snapshot coverage and valuation.",IF(B490=0,"Turnover is zero; DIO has no finite value because COGS is zero. Stock with no COGS is flagged for review.","")),""))</f>
        <v/>
      </c>
    </row>
    <row r="491">
      <c r="A491" s="6" t="n"/>
      <c r="B491" s="7" t="n"/>
      <c r="C491" s="7" t="n"/>
      <c r="D491" s="7" t="n"/>
      <c r="E491" s="7" t="n"/>
      <c r="F491" s="7" t="n"/>
      <c r="G491" s="7" t="n"/>
      <c r="H491" s="8">
        <f>IF(COUNTA(A491:G491)=0,"",IF(TRIM(A491&amp;"")="","Item required",IFERROR(IF(OR(COUNT($B$2)&lt;&gt;1,$B$2&lt;0),"Enter nonnegative DIO threshold in B2",IF(NOT(AND(COUNT(B491,F491)=2,B491&gt;=0,F491&gt;0,COUNT(G491)=COUNTA(G491),N(G491)&gt;=0)),"Enter nonnegative values and positive period days",IF(NOT(OR(AND(COUNT(E491)=1,E491&gt;=0,COUNTA(C491:D491)=0),AND(E491="",COUNT(C491:D491)=2,MIN(C491:D491)&gt;=0))),"Enter average OR both opening and closing",IF(IF(IF(COUNT(E491)=1,E491,IF(C491/2+D491/2=0,(C491+D491)/2,C491/2+D491/2))=0,N(C491)+N(D491)+N(E491)=0,IF(B491=0,TRUE,B491/(IF(COUNT(E491)=1,E491,IF(C491/2+D491/2=0,(C491+D491)/2,C491/2+D491/2)))&gt;0)),"Ready","Calculated value below numeric range; rescale")))),"Check inputs / numeric range")))</f>
        <v/>
      </c>
      <c r="I491" s="8">
        <f>IF(H491&lt;&gt;"Ready","",IFERROR(IF(COUNT(E491)=1,E491,IF(C491/2+D491/2=0,(C491+D491)/2,C491/2+D491/2)),""))</f>
        <v/>
      </c>
      <c r="J491" s="8">
        <f>IF(H491&lt;&gt;"Ready","",IFERROR(IF(I491=0,"",B491/I491),""))</f>
        <v/>
      </c>
      <c r="K491" s="8">
        <f>IF(H491&lt;&gt;"Ready","",IFERROR(IF(OR(I491=0,B491=0),"",F491/J491),""))</f>
        <v/>
      </c>
      <c r="L491" s="8">
        <f>IF(H491&lt;&gt;"Ready","",IFERROR(IF(G491="","",I491*(G491/100)),""))</f>
        <v/>
      </c>
      <c r="M491" s="8">
        <f>IF(H491&lt;&gt;"Ready","",IFERROR(IF(I491=0,"No",IF(B491=0,"Yes",IF(OR(K491&lt;=$B$2,K491-$B$2&lt;=MIN(8.881784197001252E-16*MAX(ABS(K491),ABS($B$2)),1E-9)),"No","Yes"))),""))</f>
        <v/>
      </c>
      <c r="N491" s="8">
        <f>IF(H491&lt;&gt;"Ready","",IFERROR(IF(I491=0,"No inventory",IF(B491=0,"No COGS",IF(M491="Yes","Slow mover","Within threshold"))),""))</f>
        <v/>
      </c>
      <c r="O491" s="8">
        <f>IF(H491&lt;&gt;"Ready","",IFERROR(IF(I491=0,"Turnover and DIO undefined: average inventory is zero. Check snapshot coverage and valuation.",IF(B491=0,"Turnover is zero; DIO has no finite value because COGS is zero. Stock with no COGS is flagged for review.","")),""))</f>
        <v/>
      </c>
    </row>
    <row r="492">
      <c r="A492" s="6" t="n"/>
      <c r="B492" s="7" t="n"/>
      <c r="C492" s="7" t="n"/>
      <c r="D492" s="7" t="n"/>
      <c r="E492" s="7" t="n"/>
      <c r="F492" s="7" t="n"/>
      <c r="G492" s="7" t="n"/>
      <c r="H492" s="8">
        <f>IF(COUNTA(A492:G492)=0,"",IF(TRIM(A492&amp;"")="","Item required",IFERROR(IF(OR(COUNT($B$2)&lt;&gt;1,$B$2&lt;0),"Enter nonnegative DIO threshold in B2",IF(NOT(AND(COUNT(B492,F492)=2,B492&gt;=0,F492&gt;0,COUNT(G492)=COUNTA(G492),N(G492)&gt;=0)),"Enter nonnegative values and positive period days",IF(NOT(OR(AND(COUNT(E492)=1,E492&gt;=0,COUNTA(C492:D492)=0),AND(E492="",COUNT(C492:D492)=2,MIN(C492:D492)&gt;=0))),"Enter average OR both opening and closing",IF(IF(IF(COUNT(E492)=1,E492,IF(C492/2+D492/2=0,(C492+D492)/2,C492/2+D492/2))=0,N(C492)+N(D492)+N(E492)=0,IF(B492=0,TRUE,B492/(IF(COUNT(E492)=1,E492,IF(C492/2+D492/2=0,(C492+D492)/2,C492/2+D492/2)))&gt;0)),"Ready","Calculated value below numeric range; rescale")))),"Check inputs / numeric range")))</f>
        <v/>
      </c>
      <c r="I492" s="8">
        <f>IF(H492&lt;&gt;"Ready","",IFERROR(IF(COUNT(E492)=1,E492,IF(C492/2+D492/2=0,(C492+D492)/2,C492/2+D492/2)),""))</f>
        <v/>
      </c>
      <c r="J492" s="8">
        <f>IF(H492&lt;&gt;"Ready","",IFERROR(IF(I492=0,"",B492/I492),""))</f>
        <v/>
      </c>
      <c r="K492" s="8">
        <f>IF(H492&lt;&gt;"Ready","",IFERROR(IF(OR(I492=0,B492=0),"",F492/J492),""))</f>
        <v/>
      </c>
      <c r="L492" s="8">
        <f>IF(H492&lt;&gt;"Ready","",IFERROR(IF(G492="","",I492*(G492/100)),""))</f>
        <v/>
      </c>
      <c r="M492" s="8">
        <f>IF(H492&lt;&gt;"Ready","",IFERROR(IF(I492=0,"No",IF(B492=0,"Yes",IF(OR(K492&lt;=$B$2,K492-$B$2&lt;=MIN(8.881784197001252E-16*MAX(ABS(K492),ABS($B$2)),1E-9)),"No","Yes"))),""))</f>
        <v/>
      </c>
      <c r="N492" s="8">
        <f>IF(H492&lt;&gt;"Ready","",IFERROR(IF(I492=0,"No inventory",IF(B492=0,"No COGS",IF(M492="Yes","Slow mover","Within threshold"))),""))</f>
        <v/>
      </c>
      <c r="O492" s="8">
        <f>IF(H492&lt;&gt;"Ready","",IFERROR(IF(I492=0,"Turnover and DIO undefined: average inventory is zero. Check snapshot coverage and valuation.",IF(B492=0,"Turnover is zero; DIO has no finite value because COGS is zero. Stock with no COGS is flagged for review.","")),""))</f>
        <v/>
      </c>
    </row>
    <row r="493">
      <c r="A493" s="6" t="n"/>
      <c r="B493" s="7" t="n"/>
      <c r="C493" s="7" t="n"/>
      <c r="D493" s="7" t="n"/>
      <c r="E493" s="7" t="n"/>
      <c r="F493" s="7" t="n"/>
      <c r="G493" s="7" t="n"/>
      <c r="H493" s="8">
        <f>IF(COUNTA(A493:G493)=0,"",IF(TRIM(A493&amp;"")="","Item required",IFERROR(IF(OR(COUNT($B$2)&lt;&gt;1,$B$2&lt;0),"Enter nonnegative DIO threshold in B2",IF(NOT(AND(COUNT(B493,F493)=2,B493&gt;=0,F493&gt;0,COUNT(G493)=COUNTA(G493),N(G493)&gt;=0)),"Enter nonnegative values and positive period days",IF(NOT(OR(AND(COUNT(E493)=1,E493&gt;=0,COUNTA(C493:D493)=0),AND(E493="",COUNT(C493:D493)=2,MIN(C493:D493)&gt;=0))),"Enter average OR both opening and closing",IF(IF(IF(COUNT(E493)=1,E493,IF(C493/2+D493/2=0,(C493+D493)/2,C493/2+D493/2))=0,N(C493)+N(D493)+N(E493)=0,IF(B493=0,TRUE,B493/(IF(COUNT(E493)=1,E493,IF(C493/2+D493/2=0,(C493+D493)/2,C493/2+D493/2)))&gt;0)),"Ready","Calculated value below numeric range; rescale")))),"Check inputs / numeric range")))</f>
        <v/>
      </c>
      <c r="I493" s="8">
        <f>IF(H493&lt;&gt;"Ready","",IFERROR(IF(COUNT(E493)=1,E493,IF(C493/2+D493/2=0,(C493+D493)/2,C493/2+D493/2)),""))</f>
        <v/>
      </c>
      <c r="J493" s="8">
        <f>IF(H493&lt;&gt;"Ready","",IFERROR(IF(I493=0,"",B493/I493),""))</f>
        <v/>
      </c>
      <c r="K493" s="8">
        <f>IF(H493&lt;&gt;"Ready","",IFERROR(IF(OR(I493=0,B493=0),"",F493/J493),""))</f>
        <v/>
      </c>
      <c r="L493" s="8">
        <f>IF(H493&lt;&gt;"Ready","",IFERROR(IF(G493="","",I493*(G493/100)),""))</f>
        <v/>
      </c>
      <c r="M493" s="8">
        <f>IF(H493&lt;&gt;"Ready","",IFERROR(IF(I493=0,"No",IF(B493=0,"Yes",IF(OR(K493&lt;=$B$2,K493-$B$2&lt;=MIN(8.881784197001252E-16*MAX(ABS(K493),ABS($B$2)),1E-9)),"No","Yes"))),""))</f>
        <v/>
      </c>
      <c r="N493" s="8">
        <f>IF(H493&lt;&gt;"Ready","",IFERROR(IF(I493=0,"No inventory",IF(B493=0,"No COGS",IF(M493="Yes","Slow mover","Within threshold"))),""))</f>
        <v/>
      </c>
      <c r="O493" s="8">
        <f>IF(H493&lt;&gt;"Ready","",IFERROR(IF(I493=0,"Turnover and DIO undefined: average inventory is zero. Check snapshot coverage and valuation.",IF(B493=0,"Turnover is zero; DIO has no finite value because COGS is zero. Stock with no COGS is flagged for review.","")),""))</f>
        <v/>
      </c>
    </row>
    <row r="494">
      <c r="A494" s="6" t="n"/>
      <c r="B494" s="7" t="n"/>
      <c r="C494" s="7" t="n"/>
      <c r="D494" s="7" t="n"/>
      <c r="E494" s="7" t="n"/>
      <c r="F494" s="7" t="n"/>
      <c r="G494" s="7" t="n"/>
      <c r="H494" s="8">
        <f>IF(COUNTA(A494:G494)=0,"",IF(TRIM(A494&amp;"")="","Item required",IFERROR(IF(OR(COUNT($B$2)&lt;&gt;1,$B$2&lt;0),"Enter nonnegative DIO threshold in B2",IF(NOT(AND(COUNT(B494,F494)=2,B494&gt;=0,F494&gt;0,COUNT(G494)=COUNTA(G494),N(G494)&gt;=0)),"Enter nonnegative values and positive period days",IF(NOT(OR(AND(COUNT(E494)=1,E494&gt;=0,COUNTA(C494:D494)=0),AND(E494="",COUNT(C494:D494)=2,MIN(C494:D494)&gt;=0))),"Enter average OR both opening and closing",IF(IF(IF(COUNT(E494)=1,E494,IF(C494/2+D494/2=0,(C494+D494)/2,C494/2+D494/2))=0,N(C494)+N(D494)+N(E494)=0,IF(B494=0,TRUE,B494/(IF(COUNT(E494)=1,E494,IF(C494/2+D494/2=0,(C494+D494)/2,C494/2+D494/2)))&gt;0)),"Ready","Calculated value below numeric range; rescale")))),"Check inputs / numeric range")))</f>
        <v/>
      </c>
      <c r="I494" s="8">
        <f>IF(H494&lt;&gt;"Ready","",IFERROR(IF(COUNT(E494)=1,E494,IF(C494/2+D494/2=0,(C494+D494)/2,C494/2+D494/2)),""))</f>
        <v/>
      </c>
      <c r="J494" s="8">
        <f>IF(H494&lt;&gt;"Ready","",IFERROR(IF(I494=0,"",B494/I494),""))</f>
        <v/>
      </c>
      <c r="K494" s="8">
        <f>IF(H494&lt;&gt;"Ready","",IFERROR(IF(OR(I494=0,B494=0),"",F494/J494),""))</f>
        <v/>
      </c>
      <c r="L494" s="8">
        <f>IF(H494&lt;&gt;"Ready","",IFERROR(IF(G494="","",I494*(G494/100)),""))</f>
        <v/>
      </c>
      <c r="M494" s="8">
        <f>IF(H494&lt;&gt;"Ready","",IFERROR(IF(I494=0,"No",IF(B494=0,"Yes",IF(OR(K494&lt;=$B$2,K494-$B$2&lt;=MIN(8.881784197001252E-16*MAX(ABS(K494),ABS($B$2)),1E-9)),"No","Yes"))),""))</f>
        <v/>
      </c>
      <c r="N494" s="8">
        <f>IF(H494&lt;&gt;"Ready","",IFERROR(IF(I494=0,"No inventory",IF(B494=0,"No COGS",IF(M494="Yes","Slow mover","Within threshold"))),""))</f>
        <v/>
      </c>
      <c r="O494" s="8">
        <f>IF(H494&lt;&gt;"Ready","",IFERROR(IF(I494=0,"Turnover and DIO undefined: average inventory is zero. Check snapshot coverage and valuation.",IF(B494=0,"Turnover is zero; DIO has no finite value because COGS is zero. Stock with no COGS is flagged for review.","")),""))</f>
        <v/>
      </c>
    </row>
    <row r="495">
      <c r="A495" s="6" t="n"/>
      <c r="B495" s="7" t="n"/>
      <c r="C495" s="7" t="n"/>
      <c r="D495" s="7" t="n"/>
      <c r="E495" s="7" t="n"/>
      <c r="F495" s="7" t="n"/>
      <c r="G495" s="7" t="n"/>
      <c r="H495" s="8">
        <f>IF(COUNTA(A495:G495)=0,"",IF(TRIM(A495&amp;"")="","Item required",IFERROR(IF(OR(COUNT($B$2)&lt;&gt;1,$B$2&lt;0),"Enter nonnegative DIO threshold in B2",IF(NOT(AND(COUNT(B495,F495)=2,B495&gt;=0,F495&gt;0,COUNT(G495)=COUNTA(G495),N(G495)&gt;=0)),"Enter nonnegative values and positive period days",IF(NOT(OR(AND(COUNT(E495)=1,E495&gt;=0,COUNTA(C495:D495)=0),AND(E495="",COUNT(C495:D495)=2,MIN(C495:D495)&gt;=0))),"Enter average OR both opening and closing",IF(IF(IF(COUNT(E495)=1,E495,IF(C495/2+D495/2=0,(C495+D495)/2,C495/2+D495/2))=0,N(C495)+N(D495)+N(E495)=0,IF(B495=0,TRUE,B495/(IF(COUNT(E495)=1,E495,IF(C495/2+D495/2=0,(C495+D495)/2,C495/2+D495/2)))&gt;0)),"Ready","Calculated value below numeric range; rescale")))),"Check inputs / numeric range")))</f>
        <v/>
      </c>
      <c r="I495" s="8">
        <f>IF(H495&lt;&gt;"Ready","",IFERROR(IF(COUNT(E495)=1,E495,IF(C495/2+D495/2=0,(C495+D495)/2,C495/2+D495/2)),""))</f>
        <v/>
      </c>
      <c r="J495" s="8">
        <f>IF(H495&lt;&gt;"Ready","",IFERROR(IF(I495=0,"",B495/I495),""))</f>
        <v/>
      </c>
      <c r="K495" s="8">
        <f>IF(H495&lt;&gt;"Ready","",IFERROR(IF(OR(I495=0,B495=0),"",F495/J495),""))</f>
        <v/>
      </c>
      <c r="L495" s="8">
        <f>IF(H495&lt;&gt;"Ready","",IFERROR(IF(G495="","",I495*(G495/100)),""))</f>
        <v/>
      </c>
      <c r="M495" s="8">
        <f>IF(H495&lt;&gt;"Ready","",IFERROR(IF(I495=0,"No",IF(B495=0,"Yes",IF(OR(K495&lt;=$B$2,K495-$B$2&lt;=MIN(8.881784197001252E-16*MAX(ABS(K495),ABS($B$2)),1E-9)),"No","Yes"))),""))</f>
        <v/>
      </c>
      <c r="N495" s="8">
        <f>IF(H495&lt;&gt;"Ready","",IFERROR(IF(I495=0,"No inventory",IF(B495=0,"No COGS",IF(M495="Yes","Slow mover","Within threshold"))),""))</f>
        <v/>
      </c>
      <c r="O495" s="8">
        <f>IF(H495&lt;&gt;"Ready","",IFERROR(IF(I495=0,"Turnover and DIO undefined: average inventory is zero. Check snapshot coverage and valuation.",IF(B495=0,"Turnover is zero; DIO has no finite value because COGS is zero. Stock with no COGS is flagged for review.","")),""))</f>
        <v/>
      </c>
    </row>
    <row r="496">
      <c r="A496" s="6" t="n"/>
      <c r="B496" s="7" t="n"/>
      <c r="C496" s="7" t="n"/>
      <c r="D496" s="7" t="n"/>
      <c r="E496" s="7" t="n"/>
      <c r="F496" s="7" t="n"/>
      <c r="G496" s="7" t="n"/>
      <c r="H496" s="8">
        <f>IF(COUNTA(A496:G496)=0,"",IF(TRIM(A496&amp;"")="","Item required",IFERROR(IF(OR(COUNT($B$2)&lt;&gt;1,$B$2&lt;0),"Enter nonnegative DIO threshold in B2",IF(NOT(AND(COUNT(B496,F496)=2,B496&gt;=0,F496&gt;0,COUNT(G496)=COUNTA(G496),N(G496)&gt;=0)),"Enter nonnegative values and positive period days",IF(NOT(OR(AND(COUNT(E496)=1,E496&gt;=0,COUNTA(C496:D496)=0),AND(E496="",COUNT(C496:D496)=2,MIN(C496:D496)&gt;=0))),"Enter average OR both opening and closing",IF(IF(IF(COUNT(E496)=1,E496,IF(C496/2+D496/2=0,(C496+D496)/2,C496/2+D496/2))=0,N(C496)+N(D496)+N(E496)=0,IF(B496=0,TRUE,B496/(IF(COUNT(E496)=1,E496,IF(C496/2+D496/2=0,(C496+D496)/2,C496/2+D496/2)))&gt;0)),"Ready","Calculated value below numeric range; rescale")))),"Check inputs / numeric range")))</f>
        <v/>
      </c>
      <c r="I496" s="8">
        <f>IF(H496&lt;&gt;"Ready","",IFERROR(IF(COUNT(E496)=1,E496,IF(C496/2+D496/2=0,(C496+D496)/2,C496/2+D496/2)),""))</f>
        <v/>
      </c>
      <c r="J496" s="8">
        <f>IF(H496&lt;&gt;"Ready","",IFERROR(IF(I496=0,"",B496/I496),""))</f>
        <v/>
      </c>
      <c r="K496" s="8">
        <f>IF(H496&lt;&gt;"Ready","",IFERROR(IF(OR(I496=0,B496=0),"",F496/J496),""))</f>
        <v/>
      </c>
      <c r="L496" s="8">
        <f>IF(H496&lt;&gt;"Ready","",IFERROR(IF(G496="","",I496*(G496/100)),""))</f>
        <v/>
      </c>
      <c r="M496" s="8">
        <f>IF(H496&lt;&gt;"Ready","",IFERROR(IF(I496=0,"No",IF(B496=0,"Yes",IF(OR(K496&lt;=$B$2,K496-$B$2&lt;=MIN(8.881784197001252E-16*MAX(ABS(K496),ABS($B$2)),1E-9)),"No","Yes"))),""))</f>
        <v/>
      </c>
      <c r="N496" s="8">
        <f>IF(H496&lt;&gt;"Ready","",IFERROR(IF(I496=0,"No inventory",IF(B496=0,"No COGS",IF(M496="Yes","Slow mover","Within threshold"))),""))</f>
        <v/>
      </c>
      <c r="O496" s="8">
        <f>IF(H496&lt;&gt;"Ready","",IFERROR(IF(I496=0,"Turnover and DIO undefined: average inventory is zero. Check snapshot coverage and valuation.",IF(B496=0,"Turnover is zero; DIO has no finite value because COGS is zero. Stock with no COGS is flagged for review.","")),""))</f>
        <v/>
      </c>
    </row>
    <row r="497">
      <c r="A497" s="6" t="n"/>
      <c r="B497" s="7" t="n"/>
      <c r="C497" s="7" t="n"/>
      <c r="D497" s="7" t="n"/>
      <c r="E497" s="7" t="n"/>
      <c r="F497" s="7" t="n"/>
      <c r="G497" s="7" t="n"/>
      <c r="H497" s="8">
        <f>IF(COUNTA(A497:G497)=0,"",IF(TRIM(A497&amp;"")="","Item required",IFERROR(IF(OR(COUNT($B$2)&lt;&gt;1,$B$2&lt;0),"Enter nonnegative DIO threshold in B2",IF(NOT(AND(COUNT(B497,F497)=2,B497&gt;=0,F497&gt;0,COUNT(G497)=COUNTA(G497),N(G497)&gt;=0)),"Enter nonnegative values and positive period days",IF(NOT(OR(AND(COUNT(E497)=1,E497&gt;=0,COUNTA(C497:D497)=0),AND(E497="",COUNT(C497:D497)=2,MIN(C497:D497)&gt;=0))),"Enter average OR both opening and closing",IF(IF(IF(COUNT(E497)=1,E497,IF(C497/2+D497/2=0,(C497+D497)/2,C497/2+D497/2))=0,N(C497)+N(D497)+N(E497)=0,IF(B497=0,TRUE,B497/(IF(COUNT(E497)=1,E497,IF(C497/2+D497/2=0,(C497+D497)/2,C497/2+D497/2)))&gt;0)),"Ready","Calculated value below numeric range; rescale")))),"Check inputs / numeric range")))</f>
        <v/>
      </c>
      <c r="I497" s="8">
        <f>IF(H497&lt;&gt;"Ready","",IFERROR(IF(COUNT(E497)=1,E497,IF(C497/2+D497/2=0,(C497+D497)/2,C497/2+D497/2)),""))</f>
        <v/>
      </c>
      <c r="J497" s="8">
        <f>IF(H497&lt;&gt;"Ready","",IFERROR(IF(I497=0,"",B497/I497),""))</f>
        <v/>
      </c>
      <c r="K497" s="8">
        <f>IF(H497&lt;&gt;"Ready","",IFERROR(IF(OR(I497=0,B497=0),"",F497/J497),""))</f>
        <v/>
      </c>
      <c r="L497" s="8">
        <f>IF(H497&lt;&gt;"Ready","",IFERROR(IF(G497="","",I497*(G497/100)),""))</f>
        <v/>
      </c>
      <c r="M497" s="8">
        <f>IF(H497&lt;&gt;"Ready","",IFERROR(IF(I497=0,"No",IF(B497=0,"Yes",IF(OR(K497&lt;=$B$2,K497-$B$2&lt;=MIN(8.881784197001252E-16*MAX(ABS(K497),ABS($B$2)),1E-9)),"No","Yes"))),""))</f>
        <v/>
      </c>
      <c r="N497" s="8">
        <f>IF(H497&lt;&gt;"Ready","",IFERROR(IF(I497=0,"No inventory",IF(B497=0,"No COGS",IF(M497="Yes","Slow mover","Within threshold"))),""))</f>
        <v/>
      </c>
      <c r="O497" s="8">
        <f>IF(H497&lt;&gt;"Ready","",IFERROR(IF(I497=0,"Turnover and DIO undefined: average inventory is zero. Check snapshot coverage and valuation.",IF(B497=0,"Turnover is zero; DIO has no finite value because COGS is zero. Stock with no COGS is flagged for review.","")),""))</f>
        <v/>
      </c>
    </row>
    <row r="498">
      <c r="A498" s="6" t="n"/>
      <c r="B498" s="7" t="n"/>
      <c r="C498" s="7" t="n"/>
      <c r="D498" s="7" t="n"/>
      <c r="E498" s="7" t="n"/>
      <c r="F498" s="7" t="n"/>
      <c r="G498" s="7" t="n"/>
      <c r="H498" s="8">
        <f>IF(COUNTA(A498:G498)=0,"",IF(TRIM(A498&amp;"")="","Item required",IFERROR(IF(OR(COUNT($B$2)&lt;&gt;1,$B$2&lt;0),"Enter nonnegative DIO threshold in B2",IF(NOT(AND(COUNT(B498,F498)=2,B498&gt;=0,F498&gt;0,COUNT(G498)=COUNTA(G498),N(G498)&gt;=0)),"Enter nonnegative values and positive period days",IF(NOT(OR(AND(COUNT(E498)=1,E498&gt;=0,COUNTA(C498:D498)=0),AND(E498="",COUNT(C498:D498)=2,MIN(C498:D498)&gt;=0))),"Enter average OR both opening and closing",IF(IF(IF(COUNT(E498)=1,E498,IF(C498/2+D498/2=0,(C498+D498)/2,C498/2+D498/2))=0,N(C498)+N(D498)+N(E498)=0,IF(B498=0,TRUE,B498/(IF(COUNT(E498)=1,E498,IF(C498/2+D498/2=0,(C498+D498)/2,C498/2+D498/2)))&gt;0)),"Ready","Calculated value below numeric range; rescale")))),"Check inputs / numeric range")))</f>
        <v/>
      </c>
      <c r="I498" s="8">
        <f>IF(H498&lt;&gt;"Ready","",IFERROR(IF(COUNT(E498)=1,E498,IF(C498/2+D498/2=0,(C498+D498)/2,C498/2+D498/2)),""))</f>
        <v/>
      </c>
      <c r="J498" s="8">
        <f>IF(H498&lt;&gt;"Ready","",IFERROR(IF(I498=0,"",B498/I498),""))</f>
        <v/>
      </c>
      <c r="K498" s="8">
        <f>IF(H498&lt;&gt;"Ready","",IFERROR(IF(OR(I498=0,B498=0),"",F498/J498),""))</f>
        <v/>
      </c>
      <c r="L498" s="8">
        <f>IF(H498&lt;&gt;"Ready","",IFERROR(IF(G498="","",I498*(G498/100)),""))</f>
        <v/>
      </c>
      <c r="M498" s="8">
        <f>IF(H498&lt;&gt;"Ready","",IFERROR(IF(I498=0,"No",IF(B498=0,"Yes",IF(OR(K498&lt;=$B$2,K498-$B$2&lt;=MIN(8.881784197001252E-16*MAX(ABS(K498),ABS($B$2)),1E-9)),"No","Yes"))),""))</f>
        <v/>
      </c>
      <c r="N498" s="8">
        <f>IF(H498&lt;&gt;"Ready","",IFERROR(IF(I498=0,"No inventory",IF(B498=0,"No COGS",IF(M498="Yes","Slow mover","Within threshold"))),""))</f>
        <v/>
      </c>
      <c r="O498" s="8">
        <f>IF(H498&lt;&gt;"Ready","",IFERROR(IF(I498=0,"Turnover and DIO undefined: average inventory is zero. Check snapshot coverage and valuation.",IF(B498=0,"Turnover is zero; DIO has no finite value because COGS is zero. Stock with no COGS is flagged for review.","")),""))</f>
        <v/>
      </c>
    </row>
    <row r="499">
      <c r="A499" s="6" t="n"/>
      <c r="B499" s="7" t="n"/>
      <c r="C499" s="7" t="n"/>
      <c r="D499" s="7" t="n"/>
      <c r="E499" s="7" t="n"/>
      <c r="F499" s="7" t="n"/>
      <c r="G499" s="7" t="n"/>
      <c r="H499" s="8">
        <f>IF(COUNTA(A499:G499)=0,"",IF(TRIM(A499&amp;"")="","Item required",IFERROR(IF(OR(COUNT($B$2)&lt;&gt;1,$B$2&lt;0),"Enter nonnegative DIO threshold in B2",IF(NOT(AND(COUNT(B499,F499)=2,B499&gt;=0,F499&gt;0,COUNT(G499)=COUNTA(G499),N(G499)&gt;=0)),"Enter nonnegative values and positive period days",IF(NOT(OR(AND(COUNT(E499)=1,E499&gt;=0,COUNTA(C499:D499)=0),AND(E499="",COUNT(C499:D499)=2,MIN(C499:D499)&gt;=0))),"Enter average OR both opening and closing",IF(IF(IF(COUNT(E499)=1,E499,IF(C499/2+D499/2=0,(C499+D499)/2,C499/2+D499/2))=0,N(C499)+N(D499)+N(E499)=0,IF(B499=0,TRUE,B499/(IF(COUNT(E499)=1,E499,IF(C499/2+D499/2=0,(C499+D499)/2,C499/2+D499/2)))&gt;0)),"Ready","Calculated value below numeric range; rescale")))),"Check inputs / numeric range")))</f>
        <v/>
      </c>
      <c r="I499" s="8">
        <f>IF(H499&lt;&gt;"Ready","",IFERROR(IF(COUNT(E499)=1,E499,IF(C499/2+D499/2=0,(C499+D499)/2,C499/2+D499/2)),""))</f>
        <v/>
      </c>
      <c r="J499" s="8">
        <f>IF(H499&lt;&gt;"Ready","",IFERROR(IF(I499=0,"",B499/I499),""))</f>
        <v/>
      </c>
      <c r="K499" s="8">
        <f>IF(H499&lt;&gt;"Ready","",IFERROR(IF(OR(I499=0,B499=0),"",F499/J499),""))</f>
        <v/>
      </c>
      <c r="L499" s="8">
        <f>IF(H499&lt;&gt;"Ready","",IFERROR(IF(G499="","",I499*(G499/100)),""))</f>
        <v/>
      </c>
      <c r="M499" s="8">
        <f>IF(H499&lt;&gt;"Ready","",IFERROR(IF(I499=0,"No",IF(B499=0,"Yes",IF(OR(K499&lt;=$B$2,K499-$B$2&lt;=MIN(8.881784197001252E-16*MAX(ABS(K499),ABS($B$2)),1E-9)),"No","Yes"))),""))</f>
        <v/>
      </c>
      <c r="N499" s="8">
        <f>IF(H499&lt;&gt;"Ready","",IFERROR(IF(I499=0,"No inventory",IF(B499=0,"No COGS",IF(M499="Yes","Slow mover","Within threshold"))),""))</f>
        <v/>
      </c>
      <c r="O499" s="8">
        <f>IF(H499&lt;&gt;"Ready","",IFERROR(IF(I499=0,"Turnover and DIO undefined: average inventory is zero. Check snapshot coverage and valuation.",IF(B499=0,"Turnover is zero; DIO has no finite value because COGS is zero. Stock with no COGS is flagged for review.","")),""))</f>
        <v/>
      </c>
    </row>
    <row r="500">
      <c r="A500" s="6" t="n"/>
      <c r="B500" s="7" t="n"/>
      <c r="C500" s="7" t="n"/>
      <c r="D500" s="7" t="n"/>
      <c r="E500" s="7" t="n"/>
      <c r="F500" s="7" t="n"/>
      <c r="G500" s="7" t="n"/>
      <c r="H500" s="8">
        <f>IF(COUNTA(A500:G500)=0,"",IF(TRIM(A500&amp;"")="","Item required",IFERROR(IF(OR(COUNT($B$2)&lt;&gt;1,$B$2&lt;0),"Enter nonnegative DIO threshold in B2",IF(NOT(AND(COUNT(B500,F500)=2,B500&gt;=0,F500&gt;0,COUNT(G500)=COUNTA(G500),N(G500)&gt;=0)),"Enter nonnegative values and positive period days",IF(NOT(OR(AND(COUNT(E500)=1,E500&gt;=0,COUNTA(C500:D500)=0),AND(E500="",COUNT(C500:D500)=2,MIN(C500:D500)&gt;=0))),"Enter average OR both opening and closing",IF(IF(IF(COUNT(E500)=1,E500,IF(C500/2+D500/2=0,(C500+D500)/2,C500/2+D500/2))=0,N(C500)+N(D500)+N(E500)=0,IF(B500=0,TRUE,B500/(IF(COUNT(E500)=1,E500,IF(C500/2+D500/2=0,(C500+D500)/2,C500/2+D500/2)))&gt;0)),"Ready","Calculated value below numeric range; rescale")))),"Check inputs / numeric range")))</f>
        <v/>
      </c>
      <c r="I500" s="8">
        <f>IF(H500&lt;&gt;"Ready","",IFERROR(IF(COUNT(E500)=1,E500,IF(C500/2+D500/2=0,(C500+D500)/2,C500/2+D500/2)),""))</f>
        <v/>
      </c>
      <c r="J500" s="8">
        <f>IF(H500&lt;&gt;"Ready","",IFERROR(IF(I500=0,"",B500/I500),""))</f>
        <v/>
      </c>
      <c r="K500" s="8">
        <f>IF(H500&lt;&gt;"Ready","",IFERROR(IF(OR(I500=0,B500=0),"",F500/J500),""))</f>
        <v/>
      </c>
      <c r="L500" s="8">
        <f>IF(H500&lt;&gt;"Ready","",IFERROR(IF(G500="","",I500*(G500/100)),""))</f>
        <v/>
      </c>
      <c r="M500" s="8">
        <f>IF(H500&lt;&gt;"Ready","",IFERROR(IF(I500=0,"No",IF(B500=0,"Yes",IF(OR(K500&lt;=$B$2,K500-$B$2&lt;=MIN(8.881784197001252E-16*MAX(ABS(K500),ABS($B$2)),1E-9)),"No","Yes"))),""))</f>
        <v/>
      </c>
      <c r="N500" s="8">
        <f>IF(H500&lt;&gt;"Ready","",IFERROR(IF(I500=0,"No inventory",IF(B500=0,"No COGS",IF(M500="Yes","Slow mover","Within threshold"))),""))</f>
        <v/>
      </c>
      <c r="O500" s="8">
        <f>IF(H500&lt;&gt;"Ready","",IFERROR(IF(I500=0,"Turnover and DIO undefined: average inventory is zero. Check snapshot coverage and valuation.",IF(B500=0,"Turnover is zero; DIO has no finite value because COGS is zero. Stock with no COGS is flagged for review.","")),""))</f>
        <v/>
      </c>
    </row>
    <row r="501">
      <c r="A501" s="6" t="n"/>
      <c r="B501" s="7" t="n"/>
      <c r="C501" s="7" t="n"/>
      <c r="D501" s="7" t="n"/>
      <c r="E501" s="7" t="n"/>
      <c r="F501" s="7" t="n"/>
      <c r="G501" s="7" t="n"/>
      <c r="H501" s="8">
        <f>IF(COUNTA(A501:G501)=0,"",IF(TRIM(A501&amp;"")="","Item required",IFERROR(IF(OR(COUNT($B$2)&lt;&gt;1,$B$2&lt;0),"Enter nonnegative DIO threshold in B2",IF(NOT(AND(COUNT(B501,F501)=2,B501&gt;=0,F501&gt;0,COUNT(G501)=COUNTA(G501),N(G501)&gt;=0)),"Enter nonnegative values and positive period days",IF(NOT(OR(AND(COUNT(E501)=1,E501&gt;=0,COUNTA(C501:D501)=0),AND(E501="",COUNT(C501:D501)=2,MIN(C501:D501)&gt;=0))),"Enter average OR both opening and closing",IF(IF(IF(COUNT(E501)=1,E501,IF(C501/2+D501/2=0,(C501+D501)/2,C501/2+D501/2))=0,N(C501)+N(D501)+N(E501)=0,IF(B501=0,TRUE,B501/(IF(COUNT(E501)=1,E501,IF(C501/2+D501/2=0,(C501+D501)/2,C501/2+D501/2)))&gt;0)),"Ready","Calculated value below numeric range; rescale")))),"Check inputs / numeric range")))</f>
        <v/>
      </c>
      <c r="I501" s="8">
        <f>IF(H501&lt;&gt;"Ready","",IFERROR(IF(COUNT(E501)=1,E501,IF(C501/2+D501/2=0,(C501+D501)/2,C501/2+D501/2)),""))</f>
        <v/>
      </c>
      <c r="J501" s="8">
        <f>IF(H501&lt;&gt;"Ready","",IFERROR(IF(I501=0,"",B501/I501),""))</f>
        <v/>
      </c>
      <c r="K501" s="8">
        <f>IF(H501&lt;&gt;"Ready","",IFERROR(IF(OR(I501=0,B501=0),"",F501/J501),""))</f>
        <v/>
      </c>
      <c r="L501" s="8">
        <f>IF(H501&lt;&gt;"Ready","",IFERROR(IF(G501="","",I501*(G501/100)),""))</f>
        <v/>
      </c>
      <c r="M501" s="8">
        <f>IF(H501&lt;&gt;"Ready","",IFERROR(IF(I501=0,"No",IF(B501=0,"Yes",IF(OR(K501&lt;=$B$2,K501-$B$2&lt;=MIN(8.881784197001252E-16*MAX(ABS(K501),ABS($B$2)),1E-9)),"No","Yes"))),""))</f>
        <v/>
      </c>
      <c r="N501" s="8">
        <f>IF(H501&lt;&gt;"Ready","",IFERROR(IF(I501=0,"No inventory",IF(B501=0,"No COGS",IF(M501="Yes","Slow mover","Within threshold"))),""))</f>
        <v/>
      </c>
      <c r="O501" s="8">
        <f>IF(H501&lt;&gt;"Ready","",IFERROR(IF(I501=0,"Turnover and DIO undefined: average inventory is zero. Check snapshot coverage and valuation.",IF(B501=0,"Turnover is zero; DIO has no finite value because COGS is zero. Stock with no COGS is flagged for review.","")),""))</f>
        <v/>
      </c>
    </row>
    <row r="502">
      <c r="A502" s="6" t="n"/>
      <c r="B502" s="7" t="n"/>
      <c r="C502" s="7" t="n"/>
      <c r="D502" s="7" t="n"/>
      <c r="E502" s="7" t="n"/>
      <c r="F502" s="7" t="n"/>
      <c r="G502" s="7" t="n"/>
      <c r="H502" s="8">
        <f>IF(COUNTA(A502:G502)=0,"",IF(TRIM(A502&amp;"")="","Item required",IFERROR(IF(OR(COUNT($B$2)&lt;&gt;1,$B$2&lt;0),"Enter nonnegative DIO threshold in B2",IF(NOT(AND(COUNT(B502,F502)=2,B502&gt;=0,F502&gt;0,COUNT(G502)=COUNTA(G502),N(G502)&gt;=0)),"Enter nonnegative values and positive period days",IF(NOT(OR(AND(COUNT(E502)=1,E502&gt;=0,COUNTA(C502:D502)=0),AND(E502="",COUNT(C502:D502)=2,MIN(C502:D502)&gt;=0))),"Enter average OR both opening and closing",IF(IF(IF(COUNT(E502)=1,E502,IF(C502/2+D502/2=0,(C502+D502)/2,C502/2+D502/2))=0,N(C502)+N(D502)+N(E502)=0,IF(B502=0,TRUE,B502/(IF(COUNT(E502)=1,E502,IF(C502/2+D502/2=0,(C502+D502)/2,C502/2+D502/2)))&gt;0)),"Ready","Calculated value below numeric range; rescale")))),"Check inputs / numeric range")))</f>
        <v/>
      </c>
      <c r="I502" s="8">
        <f>IF(H502&lt;&gt;"Ready","",IFERROR(IF(COUNT(E502)=1,E502,IF(C502/2+D502/2=0,(C502+D502)/2,C502/2+D502/2)),""))</f>
        <v/>
      </c>
      <c r="J502" s="8">
        <f>IF(H502&lt;&gt;"Ready","",IFERROR(IF(I502=0,"",B502/I502),""))</f>
        <v/>
      </c>
      <c r="K502" s="8">
        <f>IF(H502&lt;&gt;"Ready","",IFERROR(IF(OR(I502=0,B502=0),"",F502/J502),""))</f>
        <v/>
      </c>
      <c r="L502" s="8">
        <f>IF(H502&lt;&gt;"Ready","",IFERROR(IF(G502="","",I502*(G502/100)),""))</f>
        <v/>
      </c>
      <c r="M502" s="8">
        <f>IF(H502&lt;&gt;"Ready","",IFERROR(IF(I502=0,"No",IF(B502=0,"Yes",IF(OR(K502&lt;=$B$2,K502-$B$2&lt;=MIN(8.881784197001252E-16*MAX(ABS(K502),ABS($B$2)),1E-9)),"No","Yes"))),""))</f>
        <v/>
      </c>
      <c r="N502" s="8">
        <f>IF(H502&lt;&gt;"Ready","",IFERROR(IF(I502=0,"No inventory",IF(B502=0,"No COGS",IF(M502="Yes","Slow mover","Within threshold"))),""))</f>
        <v/>
      </c>
      <c r="O502" s="8">
        <f>IF(H502&lt;&gt;"Ready","",IFERROR(IF(I502=0,"Turnover and DIO undefined: average inventory is zero. Check snapshot coverage and valuation.",IF(B502=0,"Turnover is zero; DIO has no finite value because COGS is zero. Stock with no COGS is flagged for review.","")),""))</f>
        <v/>
      </c>
    </row>
    <row r="503">
      <c r="A503" s="6" t="n"/>
      <c r="B503" s="7" t="n"/>
      <c r="C503" s="7" t="n"/>
      <c r="D503" s="7" t="n"/>
      <c r="E503" s="7" t="n"/>
      <c r="F503" s="7" t="n"/>
      <c r="G503" s="7" t="n"/>
      <c r="H503" s="8">
        <f>IF(COUNTA(A503:G503)=0,"",IF(TRIM(A503&amp;"")="","Item required",IFERROR(IF(OR(COUNT($B$2)&lt;&gt;1,$B$2&lt;0),"Enter nonnegative DIO threshold in B2",IF(NOT(AND(COUNT(B503,F503)=2,B503&gt;=0,F503&gt;0,COUNT(G503)=COUNTA(G503),N(G503)&gt;=0)),"Enter nonnegative values and positive period days",IF(NOT(OR(AND(COUNT(E503)=1,E503&gt;=0,COUNTA(C503:D503)=0),AND(E503="",COUNT(C503:D503)=2,MIN(C503:D503)&gt;=0))),"Enter average OR both opening and closing",IF(IF(IF(COUNT(E503)=1,E503,IF(C503/2+D503/2=0,(C503+D503)/2,C503/2+D503/2))=0,N(C503)+N(D503)+N(E503)=0,IF(B503=0,TRUE,B503/(IF(COUNT(E503)=1,E503,IF(C503/2+D503/2=0,(C503+D503)/2,C503/2+D503/2)))&gt;0)),"Ready","Calculated value below numeric range; rescale")))),"Check inputs / numeric range")))</f>
        <v/>
      </c>
      <c r="I503" s="8">
        <f>IF(H503&lt;&gt;"Ready","",IFERROR(IF(COUNT(E503)=1,E503,IF(C503/2+D503/2=0,(C503+D503)/2,C503/2+D503/2)),""))</f>
        <v/>
      </c>
      <c r="J503" s="8">
        <f>IF(H503&lt;&gt;"Ready","",IFERROR(IF(I503=0,"",B503/I503),""))</f>
        <v/>
      </c>
      <c r="K503" s="8">
        <f>IF(H503&lt;&gt;"Ready","",IFERROR(IF(OR(I503=0,B503=0),"",F503/J503),""))</f>
        <v/>
      </c>
      <c r="L503" s="8">
        <f>IF(H503&lt;&gt;"Ready","",IFERROR(IF(G503="","",I503*(G503/100)),""))</f>
        <v/>
      </c>
      <c r="M503" s="8">
        <f>IF(H503&lt;&gt;"Ready","",IFERROR(IF(I503=0,"No",IF(B503=0,"Yes",IF(OR(K503&lt;=$B$2,K503-$B$2&lt;=MIN(8.881784197001252E-16*MAX(ABS(K503),ABS($B$2)),1E-9)),"No","Yes"))),""))</f>
        <v/>
      </c>
      <c r="N503" s="8">
        <f>IF(H503&lt;&gt;"Ready","",IFERROR(IF(I503=0,"No inventory",IF(B503=0,"No COGS",IF(M503="Yes","Slow mover","Within threshold"))),""))</f>
        <v/>
      </c>
      <c r="O503" s="8">
        <f>IF(H503&lt;&gt;"Ready","",IFERROR(IF(I503=0,"Turnover and DIO undefined: average inventory is zero. Check snapshot coverage and valuation.",IF(B503=0,"Turnover is zero; DIO has no finite value because COGS is zero. Stock with no COGS is flagged for review.","")),""))</f>
        <v/>
      </c>
    </row>
    <row r="504">
      <c r="A504" s="6" t="n"/>
      <c r="B504" s="7" t="n"/>
      <c r="C504" s="7" t="n"/>
      <c r="D504" s="7" t="n"/>
      <c r="E504" s="7" t="n"/>
      <c r="F504" s="7" t="n"/>
      <c r="G504" s="7" t="n"/>
      <c r="H504" s="8">
        <f>IF(COUNTA(A504:G504)=0,"",IF(TRIM(A504&amp;"")="","Item required",IFERROR(IF(OR(COUNT($B$2)&lt;&gt;1,$B$2&lt;0),"Enter nonnegative DIO threshold in B2",IF(NOT(AND(COUNT(B504,F504)=2,B504&gt;=0,F504&gt;0,COUNT(G504)=COUNTA(G504),N(G504)&gt;=0)),"Enter nonnegative values and positive period days",IF(NOT(OR(AND(COUNT(E504)=1,E504&gt;=0,COUNTA(C504:D504)=0),AND(E504="",COUNT(C504:D504)=2,MIN(C504:D504)&gt;=0))),"Enter average OR both opening and closing",IF(IF(IF(COUNT(E504)=1,E504,IF(C504/2+D504/2=0,(C504+D504)/2,C504/2+D504/2))=0,N(C504)+N(D504)+N(E504)=0,IF(B504=0,TRUE,B504/(IF(COUNT(E504)=1,E504,IF(C504/2+D504/2=0,(C504+D504)/2,C504/2+D504/2)))&gt;0)),"Ready","Calculated value below numeric range; rescale")))),"Check inputs / numeric range")))</f>
        <v/>
      </c>
      <c r="I504" s="8">
        <f>IF(H504&lt;&gt;"Ready","",IFERROR(IF(COUNT(E504)=1,E504,IF(C504/2+D504/2=0,(C504+D504)/2,C504/2+D504/2)),""))</f>
        <v/>
      </c>
      <c r="J504" s="8">
        <f>IF(H504&lt;&gt;"Ready","",IFERROR(IF(I504=0,"",B504/I504),""))</f>
        <v/>
      </c>
      <c r="K504" s="8">
        <f>IF(H504&lt;&gt;"Ready","",IFERROR(IF(OR(I504=0,B504=0),"",F504/J504),""))</f>
        <v/>
      </c>
      <c r="L504" s="8">
        <f>IF(H504&lt;&gt;"Ready","",IFERROR(IF(G504="","",I504*(G504/100)),""))</f>
        <v/>
      </c>
      <c r="M504" s="8">
        <f>IF(H504&lt;&gt;"Ready","",IFERROR(IF(I504=0,"No",IF(B504=0,"Yes",IF(OR(K504&lt;=$B$2,K504-$B$2&lt;=MIN(8.881784197001252E-16*MAX(ABS(K504),ABS($B$2)),1E-9)),"No","Yes"))),""))</f>
        <v/>
      </c>
      <c r="N504" s="8">
        <f>IF(H504&lt;&gt;"Ready","",IFERROR(IF(I504=0,"No inventory",IF(B504=0,"No COGS",IF(M504="Yes","Slow mover","Within threshold"))),""))</f>
        <v/>
      </c>
      <c r="O504" s="8">
        <f>IF(H504&lt;&gt;"Ready","",IFERROR(IF(I504=0,"Turnover and DIO undefined: average inventory is zero. Check snapshot coverage and valuation.",IF(B504=0,"Turnover is zero; DIO has no finite value because COGS is zero. Stock with no COGS is flagged for review.","")),""))</f>
        <v/>
      </c>
    </row>
  </sheetData>
  <autoFilter ref="A4:O504"/>
  <mergeCells count="2">
    <mergeCell ref="A1:O1"/>
    <mergeCell ref="A3:O3"/>
  </mergeCells>
  <conditionalFormatting sqref="H5:H504">
    <cfRule type="expression" priority="1" dxfId="0">
      <formula>AND($H5&lt;&gt;"",$H5&lt;&gt;"Ready")</formula>
    </cfRule>
  </conditionalFormatting>
  <dataValidations count="2">
    <dataValidation sqref="B2 B5:E504 G5:G504" showDropDown="0" showInputMessage="0" showErrorMessage="1" allowBlank="1" errorTitle="Check this input" error="Use a valid number in the permitted range; do not paste over formulas." type="decimal" errorStyle="stop" operator="greaterThanOrEqual">
      <formula1>0</formula1>
    </dataValidation>
    <dataValidation sqref="F5:F504" showDropDown="0" showInputMessage="0" showErrorMessage="1" allowBlank="1" errorTitle="Check this input" error="Use a valid number in the permitted range; do not paste over formulas." type="decimal" errorStyle="stop" operator="greaterThan">
      <formula1>0</formula1>
    </dataValidation>
  </dataValidations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20" customWidth="1" min="2" max="2"/>
  </cols>
  <sheetData>
    <row r="1" ht="58" customHeight="1">
      <c r="A1" s="10" t="inlineStr">
        <is>
          <t>Min-Max input status</t>
        </is>
      </c>
      <c r="B1" s="2" t="inlineStr">
        <is>
          <t>Blank input row -&gt; blank. Missing item, negative/text numeric cells, conflicting or missing selected bases -&gt; message and blank outputs. Optional N:Q default to zero.</t>
        </is>
      </c>
    </row>
    <row r="2" ht="58" customHeight="1">
      <c r="A2" s="10" t="inlineStr">
        <is>
          <t>z-score and safety stock</t>
        </is>
      </c>
      <c r="B2" s="2" t="inlineStr">
        <is>
          <t>Entered safety -&gt; entered value, blank z. Statistical -&gt; z = max(0, NORM.S.INV(service / 100)), exactly zero at 50%; safety = z x sigma_daily x SQRT(lead days).</t>
        </is>
      </c>
    </row>
    <row r="3" ht="58" customHeight="1">
      <c r="A3" s="10" t="inlineStr">
        <is>
          <t>Annual demand / policy quantity</t>
        </is>
      </c>
      <c r="B3" s="2" t="inlineStr">
        <is>
          <t>Annual demand = daily demand x 365. Policy quantity = entered quantity OR SQRT(2 x annual demand x order cost / annual holding cost per unit) OR daily demand x review days. Zero annual demand gives zero EOQ.</t>
        </is>
      </c>
    </row>
    <row r="4" ht="58" customHeight="1">
      <c r="A4" s="10" t="inlineStr">
        <is>
          <t>Min / Max / Position</t>
        </is>
      </c>
      <c r="B4" s="2" t="inlineStr">
        <is>
          <t>Min = daily demand x lead days + safety used. Max = min + policy quantity. Position = on hand + on order - backorders.</t>
        </is>
      </c>
    </row>
    <row r="5" ht="58" customHeight="1">
      <c r="A5" s="10" t="inlineStr">
        <is>
          <t>Trigger and unrounded order</t>
        </is>
      </c>
      <c r="B5" s="2" t="inlineStr">
        <is>
          <t>Trigger Yes when position &lt;= min (inclusive, four-ulp tolerance capped at 1e-9). If triggered and max is strictly above position outside tolerance: unrounded order = max - position; otherwise zero.</t>
        </is>
      </c>
    </row>
    <row r="6" ht="58" customHeight="1">
      <c r="A6" s="10" t="inlineStr">
        <is>
          <t>MOQ and multiples</t>
        </is>
      </c>
      <c r="B6" s="2" t="inlineStr">
        <is>
          <t>For a positive unrounded order, first raise it to MOQ. If multiple &gt; 0, divide by multiple, apply the tolerance-aware upward ceiling, then multiply back. No positive requirement -&gt; zero, even with an MOQ. No multiple -&gt; retain fractional quantity.</t>
        </is>
      </c>
    </row>
    <row r="7" ht="58" customHeight="1">
      <c r="A7" s="10" t="inlineStr">
        <is>
          <t>Rounding helper / position after</t>
        </is>
      </c>
      <c r="B7" s="2" t="inlineStr">
        <is>
          <t>Hidden AD = max(unrounded order, MOQ) / multiple when multiple &gt; 0, otherwise blank. Suggested order uses the helper only for positive demand. Position after = position + suggested order.</t>
        </is>
      </c>
    </row>
    <row r="8" ht="58" customHeight="1">
      <c r="A8" s="10" t="inlineStr">
        <is>
          <t>Kanban response and allowance</t>
        </is>
      </c>
      <c r="B8" s="2" t="inlineStr">
        <is>
          <t>Effective lead = lead + review / collection days. Demand during lead = daily demand x effective lead. Safety allowance = lead demand x safety percentage / 100. Unrounded cards = lead demand x (1 + safety percentage / 100) / container qty.</t>
        </is>
      </c>
    </row>
    <row r="9" ht="58" customHeight="1">
      <c r="A9" s="10" t="inlineStr">
        <is>
          <t>Kanban cards / inventory</t>
        </is>
      </c>
      <c r="B9" s="2" t="inlineStr">
        <is>
          <t>Cards = upward ceiling(unrounded cards), tolerating arithmetic noise near an integer without rounding tiny positive demand to zero. Total loop = cards x container qty. Modeled maximum = total loop; half-full-loop average = total loop / 2. Whole card count must be a safe integer.</t>
        </is>
      </c>
    </row>
    <row r="10" ht="58" customHeight="1">
      <c r="A10" s="10" t="inlineStr">
        <is>
          <t>Turnover input status</t>
        </is>
      </c>
      <c r="B10" s="2" t="inlineStr">
        <is>
          <t>Blank row -&gt; blank. Require COGS &gt;= 0, days &gt; 0, nonnegative carrying rate if supplied, a nonnegative threshold, and average OR both opening and closing, all numeric.</t>
        </is>
      </c>
    </row>
    <row r="11" ht="58" customHeight="1">
      <c r="A11" s="10" t="inlineStr">
        <is>
          <t>Average inventory value</t>
        </is>
      </c>
      <c r="B11" s="2" t="inlineStr">
        <is>
          <t>Use the entered average OR opening / 2 + closing / 2. For several equally spaced snapshots, calculate their arithmetic mean first and enter it in Average inventory value; never mix bases.</t>
        </is>
      </c>
    </row>
    <row r="12" ht="58" customHeight="1">
      <c r="A12" s="10" t="inlineStr">
        <is>
          <t>Turnover and DIO</t>
        </is>
      </c>
      <c r="B12" s="2" t="inlineStr">
        <is>
          <t>Turnover = COGS / average value; blank when average is zero. DIO = days in period / turnover; blank when average or COGS is zero. COGS and inventory must use the same currency/cost basis; unit turnover can differ because unit costs vary.</t>
        </is>
      </c>
    </row>
    <row r="13" ht="58" customHeight="1">
      <c r="A13" s="10" t="inlineStr">
        <is>
          <t>Annual carrying cost</t>
        </is>
      </c>
      <c r="B13" s="2" t="inlineStr">
        <is>
          <t>Average value x carrying rate / 100. Always annual, regardless of days in the COGS period. Blank carrying rate -&gt; blank, entered zero -&gt; zero.</t>
        </is>
      </c>
    </row>
    <row r="14" ht="58" customHeight="1">
      <c r="A14" s="10" t="inlineStr">
        <is>
          <t>Slow-mover flag / status / notes</t>
        </is>
      </c>
      <c r="B14" s="2" t="inlineStr">
        <is>
          <t>Flag Yes for positive average inventory with zero COGS, or finite DIO above Turnover!B2 (four-ulp comparison capped at 1e-9). Otherwise No. Status precedence: No inventory, No COGS, Slow mover, Within threshold. Notes explain undefined ratios.</t>
        </is>
      </c>
    </row>
    <row r="15" ht="58" customHeight="1">
      <c r="A15" s="10" t="inlineStr">
        <is>
          <t>Floating-point boundaries</t>
        </is>
      </c>
      <c r="B15" s="2" t="inlineStr">
        <is>
          <t>epsilon = 8.881784197001252E-16. a &lt;= b also when a - b &lt;= min(epsilon x max(abs(a), abs(b)), 1e-9). Ceiling(x) uses ROUND(x,0) only when abs(x - ROUND(x,0)) &lt;= min(epsilon x x, 1e-9), otherwise ROUNDUP(x,0). No absolute epsilon, which would erase tiny real orders.</t>
        </is>
      </c>
    </row>
    <row r="16" ht="58" customHeight="1">
      <c r="A16" s="10" t="inlineStr">
        <is>
          <t>Limits</t>
        </is>
      </c>
      <c r="B16" s="2" t="inlineStr">
        <is>
          <t>Decision support, not an ERP import or supply simulation. Formulas cover 500 rows. Copy complete formula/format rows if expanding. Sorting must include ALL columns and the hidden helper. No macros, external connections or automatic uploads.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inventorybuffercalculator.com</dc:creator>
  <dc:title xmlns:dc="http://purl.org/dc/elements/1.1/">Inventory policy templates: Min-Max, Kanban, Turnover</dc:title>
  <dc:description xmlns:dc="http://purl.org/dc/elements/1.1/">Formula-driven decision support; invented examples; no macros; generated, never hand-edited.</dc:description>
  <dcterms:created xmlns:dcterms="http://purl.org/dc/terms/" xmlns:xsi="http://www.w3.org/2001/XMLSchema-instance" xsi:type="dcterms:W3CDTF">2026-10-20T00:00:00Z</dcterms:created>
  <dcterms:modified xmlns:dcterms="http://purl.org/dc/terms/" xmlns:xsi="http://www.w3.org/2001/XMLSchema-instance" xsi:type="dcterms:W3CDTF">2026-10-20T00:00:00Z</dcterms:modified>
</cp:coreProperties>
</file>